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39.xml"/>
  <Override ContentType="application/vnd.openxmlformats-officedocument.spreadsheetml.worksheet+xml" PartName="/xl/worksheets/sheet40.xml"/>
  <Override ContentType="application/vnd.openxmlformats-officedocument.spreadsheetml.worksheet+xml" PartName="/xl/worksheets/sheet41.xml"/>
  <Override ContentType="application/vnd.openxmlformats-officedocument.spreadsheetml.worksheet+xml" PartName="/xl/worksheets/sheet42.xml"/>
  <Override ContentType="application/vnd.openxmlformats-officedocument.spreadsheetml.worksheet+xml" PartName="/xl/worksheets/sheet43.xml"/>
  <Override ContentType="application/vnd.openxmlformats-officedocument.spreadsheetml.worksheet+xml" PartName="/xl/worksheets/sheet44.xml"/>
  <Override ContentType="application/vnd.openxmlformats-officedocument.spreadsheetml.worksheet+xml" PartName="/xl/worksheets/sheet45.xml"/>
  <Override ContentType="application/vnd.openxmlformats-officedocument.spreadsheetml.worksheet+xml" PartName="/xl/worksheets/sheet46.xml"/>
  <Override ContentType="application/vnd.openxmlformats-officedocument.spreadsheetml.worksheet+xml" PartName="/xl/worksheets/sheet47.xml"/>
  <Override ContentType="application/vnd.openxmlformats-officedocument.spreadsheetml.worksheet+xml" PartName="/xl/worksheets/sheet48.xml"/>
  <Override ContentType="application/vnd.openxmlformats-officedocument.spreadsheetml.worksheet+xml" PartName="/xl/worksheets/sheet49.xml"/>
  <Override ContentType="application/vnd.openxmlformats-officedocument.spreadsheetml.worksheet+xml" PartName="/xl/worksheets/sheet50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table+xml" PartName="/xl/tables/table15.xml"/>
  <Override ContentType="application/vnd.openxmlformats-officedocument.spreadsheetml.table+xml" PartName="/xl/tables/table16.xml"/>
  <Override ContentType="application/vnd.openxmlformats-officedocument.spreadsheetml.table+xml" PartName="/xl/tables/table17.xml"/>
  <Override ContentType="application/vnd.openxmlformats-officedocument.spreadsheetml.table+xml" PartName="/xl/tables/table18.xml"/>
  <Override ContentType="application/vnd.openxmlformats-officedocument.spreadsheetml.table+xml" PartName="/xl/tables/table19.xml"/>
  <Override ContentType="application/vnd.openxmlformats-officedocument.spreadsheetml.table+xml" PartName="/xl/tables/table20.xml"/>
  <Override ContentType="application/vnd.openxmlformats-officedocument.spreadsheetml.table+xml" PartName="/xl/tables/table21.xml"/>
  <Override ContentType="application/vnd.openxmlformats-officedocument.spreadsheetml.table+xml" PartName="/xl/tables/table22.xml"/>
  <Override ContentType="application/vnd.openxmlformats-officedocument.spreadsheetml.table+xml" PartName="/xl/tables/table23.xml"/>
  <Override ContentType="application/vnd.openxmlformats-officedocument.spreadsheetml.table+xml" PartName="/xl/tables/table24.xml"/>
  <Override ContentType="application/vnd.openxmlformats-officedocument.spreadsheetml.table+xml" PartName="/xl/tables/table25.xml"/>
  <Override ContentType="application/vnd.openxmlformats-officedocument.spreadsheetml.table+xml" PartName="/xl/tables/table26.xml"/>
  <Override ContentType="application/vnd.openxmlformats-officedocument.spreadsheetml.table+xml" PartName="/xl/tables/table27.xml"/>
  <Override ContentType="application/vnd.openxmlformats-officedocument.spreadsheetml.table+xml" PartName="/xl/tables/table28.xml"/>
  <Override ContentType="application/vnd.openxmlformats-officedocument.spreadsheetml.table+xml" PartName="/xl/tables/table29.xml"/>
  <Override ContentType="application/vnd.openxmlformats-officedocument.spreadsheetml.table+xml" PartName="/xl/tables/table30.xml"/>
  <Override ContentType="application/vnd.openxmlformats-officedocument.spreadsheetml.table+xml" PartName="/xl/tables/table31.xml"/>
  <Override ContentType="application/vnd.openxmlformats-officedocument.spreadsheetml.table+xml" PartName="/xl/tables/table32.xml"/>
  <Override ContentType="application/vnd.openxmlformats-officedocument.spreadsheetml.table+xml" PartName="/xl/tables/table33.xml"/>
  <Override ContentType="application/vnd.openxmlformats-officedocument.spreadsheetml.table+xml" PartName="/xl/tables/table34.xml"/>
  <Override ContentType="application/vnd.openxmlformats-officedocument.spreadsheetml.table+xml" PartName="/xl/tables/table35.xml"/>
  <Override ContentType="application/vnd.openxmlformats-officedocument.spreadsheetml.table+xml" PartName="/xl/tables/table36.xml"/>
  <Override ContentType="application/vnd.openxmlformats-officedocument.spreadsheetml.table+xml" PartName="/xl/tables/table37.xml"/>
  <Override ContentType="application/vnd.openxmlformats-officedocument.spreadsheetml.table+xml" PartName="/xl/tables/table38.xml"/>
  <Override ContentType="application/vnd.openxmlformats-officedocument.spreadsheetml.table+xml" PartName="/xl/tables/table39.xml"/>
  <Override ContentType="application/vnd.openxmlformats-officedocument.spreadsheetml.table+xml" PartName="/xl/tables/table40.xml"/>
  <Override ContentType="application/vnd.openxmlformats-officedocument.spreadsheetml.table+xml" PartName="/xl/tables/table41.xml"/>
  <Override ContentType="application/vnd.openxmlformats-officedocument.spreadsheetml.table+xml" PartName="/xl/tables/table42.xml"/>
  <Override ContentType="application/vnd.openxmlformats-officedocument.spreadsheetml.table+xml" PartName="/xl/tables/table43.xml"/>
  <Override ContentType="application/vnd.openxmlformats-officedocument.spreadsheetml.table+xml" PartName="/xl/tables/table44.xml"/>
  <Override ContentType="application/vnd.openxmlformats-officedocument.spreadsheetml.table+xml" PartName="/xl/tables/table45.xml"/>
  <Override ContentType="application/vnd.openxmlformats-officedocument.spreadsheetml.table+xml" PartName="/xl/tables/table46.xml"/>
  <Override ContentType="application/vnd.openxmlformats-officedocument.spreadsheetml.table+xml" PartName="/xl/tables/table47.xml"/>
  <Override ContentType="application/vnd.openxmlformats-officedocument.spreadsheetml.table+xml" PartName="/xl/tables/table48.xml"/>
  <Override ContentType="application/vnd.openxmlformats-officedocument.spreadsheetml.table+xml" PartName="/xl/tables/table49.xml"/>
  <Override ContentType="application/vnd.openxmlformats-officedocument.spreadsheetml.table+xml" PartName="/xl/tables/table50.xml"/>
  <Override ContentType="application/vnd.openxmlformats-officedocument.spreadsheetml.table+xml" PartName="/xl/tables/table51.xml"/>
  <Override ContentType="application/vnd.openxmlformats-officedocument.spreadsheetml.table+xml" PartName="/xl/tables/table52.xml"/>
  <Override ContentType="application/vnd.openxmlformats-officedocument.spreadsheetml.table+xml" PartName="/xl/tables/table53.xml"/>
  <Override ContentType="application/vnd.openxmlformats-officedocument.spreadsheetml.table+xml" PartName="/xl/tables/table54.xml"/>
  <Override ContentType="application/vnd.openxmlformats-officedocument.spreadsheetml.table+xml" PartName="/xl/tables/table55.xml"/>
  <Override ContentType="application/vnd.openxmlformats-officedocument.spreadsheetml.table+xml" PartName="/xl/tables/table56.xml"/>
  <Override ContentType="application/vnd.openxmlformats-officedocument.spreadsheetml.table+xml" PartName="/xl/tables/table57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Orçamento" sheetId="1" r:id="rId2"/>
    <sheet name="13.4" sheetId="2" r:id="rId3"/>
    <sheet name="13.4.1" sheetId="3" r:id="rId4"/>
    <sheet name="13.4.2" sheetId="4" r:id="rId5"/>
    <sheet name="13.4.3" sheetId="5" r:id="rId6"/>
    <sheet name="13.4.4" sheetId="6" r:id="rId7"/>
    <sheet name="13.4.5" sheetId="7" r:id="rId8"/>
    <sheet name="13.4.6" sheetId="8" r:id="rId9"/>
    <sheet name="13.4.7" sheetId="9" r:id="rId10"/>
    <sheet name="13.4.8" sheetId="10" r:id="rId11"/>
    <sheet name="13.4.9" sheetId="11" r:id="rId12"/>
    <sheet name="13.4.10" sheetId="12" r:id="rId13"/>
    <sheet name="13.4.11" sheetId="13" r:id="rId14"/>
    <sheet name="13.4.12" sheetId="14" r:id="rId15"/>
    <sheet name="13.4.13" sheetId="15" r:id="rId16"/>
    <sheet name="13.4.14" sheetId="16" r:id="rId17"/>
    <sheet name="13.4.15" sheetId="17" r:id="rId18"/>
    <sheet name="13.4.16" sheetId="18" r:id="rId19"/>
    <sheet name="13.4.17" sheetId="19" r:id="rId20"/>
    <sheet name="13.4.18" sheetId="20" r:id="rId21"/>
    <sheet name="13.4.19" sheetId="21" r:id="rId22"/>
    <sheet name="13.4.20" sheetId="22" r:id="rId23"/>
    <sheet name="13.4.21" sheetId="23" r:id="rId24"/>
    <sheet name="13.4.22" sheetId="24" r:id="rId25"/>
    <sheet name="13.4.23" sheetId="25" r:id="rId26"/>
    <sheet name="13.4.24" sheetId="26" r:id="rId27"/>
    <sheet name="13.4.1E" sheetId="27" r:id="rId28"/>
    <sheet name="13.4.2E" sheetId="28" r:id="rId29"/>
    <sheet name="13.4.3E" sheetId="29" r:id="rId30"/>
    <sheet name="13.4.4E" sheetId="30" r:id="rId31"/>
    <sheet name="13.4.5E" sheetId="31" r:id="rId32"/>
    <sheet name="13.4.6E" sheetId="32" r:id="rId33"/>
    <sheet name="13.4.7E" sheetId="33" r:id="rId34"/>
    <sheet name="13.4.8E" sheetId="34" r:id="rId35"/>
    <sheet name="13.4.9E" sheetId="35" r:id="rId36"/>
    <sheet name="13.4.10E" sheetId="36" r:id="rId37"/>
    <sheet name="13.4.11E" sheetId="37" r:id="rId38"/>
    <sheet name="13.4.12E" sheetId="38" r:id="rId39"/>
    <sheet name="13.4.13E" sheetId="39" r:id="rId40"/>
    <sheet name="13.4.14E" sheetId="40" r:id="rId41"/>
    <sheet name="13.4.15E" sheetId="41" r:id="rId42"/>
    <sheet name="13.4.16E" sheetId="42" r:id="rId43"/>
    <sheet name="13.4.17E" sheetId="43" r:id="rId44"/>
    <sheet name="13.4.18E" sheetId="44" r:id="rId45"/>
    <sheet name="13.4.19E" sheetId="45" r:id="rId46"/>
    <sheet name="13.4.20E" sheetId="46" r:id="rId47"/>
    <sheet name="13.4.21E" sheetId="47" r:id="rId48"/>
    <sheet name="13.4.22E" sheetId="48" r:id="rId49"/>
    <sheet name="13.4.23E" sheetId="49" r:id="rId50"/>
    <sheet name="13.4.24E" sheetId="50" r:id="rId51"/>
  </sheets>
  <calcPr fullCalcOnLoad="1"/>
</workbook>
</file>

<file path=xl/sharedStrings.xml><?xml version="1.0" encoding="utf-8"?>
<sst xmlns="http://schemas.openxmlformats.org/spreadsheetml/2006/main" count="497" uniqueCount="497">
  <si>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</si>
  <si>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</si>
  <si>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</si>
  <si>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</si>
  <si>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</si>
  <si>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</si>
  <si>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</si>
  <si>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</si>
  <si>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</si>
  <si>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</si>
  <si>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13.4</t>
  </si>
  <si>
    <t>REDE DE COMBATE A INCÊNDIO</t>
  </si>
  <si>
    <t>13.4.1</t>
  </si>
  <si>
    <t>055268</t>
  </si>
  <si>
    <t>SBC</t>
  </si>
  <si>
    <t>EXTINTOR PO QUIMICO SECO ABC 12Kg NBR 15808:2017</t>
  </si>
  <si>
    <t>un</t>
  </si>
  <si>
    <t>10,00</t>
  </si>
  <si>
    <t>13.4.2</t>
  </si>
  <si>
    <t>058003</t>
  </si>
  <si>
    <t>ACIONADOR MANUAL DE ALARME CONTRA INCENDIO</t>
  </si>
  <si>
    <t>3,00</t>
  </si>
  <si>
    <t>13.4.3</t>
  </si>
  <si>
    <t>18.038.0038-0</t>
  </si>
  <si>
    <t>EMOP</t>
  </si>
  <si>
    <t>DETECTOR DE INCENDIO,COMPOSTO DE CENTRAL DE ALARME ENDERECAV EL,PARA ATE 500 DISPOSITIVOS DIVIDIDOS EM 2 LACOS</t>
  </si>
  <si>
    <t>1,00</t>
  </si>
  <si>
    <t>13.4.4</t>
  </si>
  <si>
    <t>92337</t>
  </si>
  <si>
    <t>SINAPI</t>
  </si>
  <si>
    <t>TUBO DE AÇO GALVANIZADO COM COSTURA, CLASSE MÉDIA, CONEXÃO RANHURADA, DN 80 (3"), INSTALADO EM PRUMADAS - FORNECIMENTO E INSTALAÇÃO. AF_10/2020</t>
  </si>
  <si>
    <t>m</t>
  </si>
  <si>
    <t>13,49</t>
  </si>
  <si>
    <t>13.4.5</t>
  </si>
  <si>
    <t>18.033.0020-0</t>
  </si>
  <si>
    <t>SISTEMA DE PRESSURIZACAO,COM 02 BOMBAS DE 10CV/220V,INCLUSIVE TUBULACOES DE SUCCAO,RECALQUE E DISTRIBUICAO COM CONEXOES,PRESSOSTATO,MANOMETRO,TANQUE DE PRESSAO,QUADRO DE COMANDO,EXCLUSIVE CASA DE MAQUINAS (VIDE ITEM 18.024.0050).FORNECIMENTO E INSTALACAO</t>
  </si>
  <si>
    <t>13.4.6</t>
  </si>
  <si>
    <t>15.029.0010-0</t>
  </si>
  <si>
    <t>REGISTRO DE GAVETA BRUTO,COM DIAMETRO DE 1/2".FORNECIMENTO ECOLOCACAO</t>
  </si>
  <si>
    <t>13.4.7</t>
  </si>
  <si>
    <t>15.029.0016-0</t>
  </si>
  <si>
    <t>REGISTRO DE GAVETA BRUTO,COM DIAMETRO DE 2.1/2".FORNECIMENTOE COLOCACAO</t>
  </si>
  <si>
    <t>2,00</t>
  </si>
  <si>
    <t>13.4.8</t>
  </si>
  <si>
    <t>15.029.0017-0</t>
  </si>
  <si>
    <t>REGISTRO DE GAVETA BRUTO,COM DIAMETRO DE 3".FORNECIMENTO E COLOCACAO</t>
  </si>
  <si>
    <t>13.4.9</t>
  </si>
  <si>
    <t>92336</t>
  </si>
  <si>
    <t>TUBO DE AÇO GALVANIZADO COM COSTURA, CLASSE MÉDIA, CONEXÃO RANHURADA, DN 65 (2 1/2”), INSTALADO EM PRUMADAS - FORNECIMENTO E INSTALAÇÃO. AF_10/2020</t>
  </si>
  <si>
    <t>94,37</t>
  </si>
  <si>
    <t>13.4.10</t>
  </si>
  <si>
    <t>101912</t>
  </si>
  <si>
    <t>ABRIGO PARA HIDRANTE, 75X45X17CM, COM REGISTRO GLOBO ANGULAR 45 GRAUS 2 1/2", ADAPTADOR STORZ 2 1/2", MANGUEIRA DE INCÊNDIO 15M 2 1/2" E ESGUICHO EM LATÃO 2 1/2" - FORNECIMENTO E INSTALAÇÃO. AF_10/2020</t>
  </si>
  <si>
    <t>13.4.11</t>
  </si>
  <si>
    <t>18.027.0045-0</t>
  </si>
  <si>
    <t>LUMINARIA DE EMERGENCIA DE SOBREPOR,EM PLASTICO,EQUIPADA COM BATERIA SELADA RECARREGAVEL COM 30 LAMPADAS EM LED. FORNECI MENTO E COLOCACAO</t>
  </si>
  <si>
    <t>48,00</t>
  </si>
  <si>
    <t>13.4.12</t>
  </si>
  <si>
    <t>15.006.0040-0</t>
  </si>
  <si>
    <t>HIDRANTE SUBTERRANEO COMPLETO,EXCLUSIVE ESTE,CONSIDERANDO PE CAS COMPLEMENTARES ATE O INICIO DA TUBULACAO HORIZONTAL E FO RNECIMENTO DO MATERIAL DE REJUNTAMENTO.ASSENTAMENTO</t>
  </si>
  <si>
    <t>13.4.13</t>
  </si>
  <si>
    <t>95796</t>
  </si>
  <si>
    <t>CONDULETE DE ALUMÍNIO, TIPO T, PARA ELETRODUTO DE AÇO GALVANIZADO DN 25 MM (1''), APARENTE - FORNECIMENTO E INSTALAÇÃO. AF_10/2022</t>
  </si>
  <si>
    <t>5,00</t>
  </si>
  <si>
    <t>13.4.14</t>
  </si>
  <si>
    <t>15.035.0020-0</t>
  </si>
  <si>
    <t>ELETRODUTO DE FERRO GALVANIZADO, TIPO PESADO,DIAMETRO DE 1/2 ”,INCLUSIVE CONEXOES E EMENDAS, EXCLUSIVE ABERTURA E FECHAME NTO DO RASGO.FORNECIMENTO E ASSENTAMENTO</t>
  </si>
  <si>
    <t>1,60</t>
  </si>
  <si>
    <t>13.4.15</t>
  </si>
  <si>
    <t>COMP_SAQUA_37 - O</t>
  </si>
  <si>
    <t>Emp</t>
  </si>
  <si>
    <t>PLACA ALARME SONORO QUADRADA FOTOLUMINESCENTE E1 - FITA DUPLA FACE 3M - DIMENSÕES 89MM REF SCO (SC 45.05.0071)</t>
  </si>
  <si>
    <t>6,00</t>
  </si>
  <si>
    <t>13.4.16</t>
  </si>
  <si>
    <t>COMP_SAQUA_38</t>
  </si>
  <si>
    <t xml:space="preserve">PLACA  - FOTOLUMINESCENTE - DIREÇÃO ROTA DE SAÍDA</t>
  </si>
  <si>
    <t>25,00</t>
  </si>
  <si>
    <t>13.4.17</t>
  </si>
  <si>
    <t>COMP_SAQUA_39 - O</t>
  </si>
  <si>
    <t>PLACA EMERGÊNCIA FOTOLUMINESCENTE - FITA DUPLA FACE 3M - DIMENSÕES 63X126MM SCO (SC 45.05.0071)</t>
  </si>
  <si>
    <t>16,00</t>
  </si>
  <si>
    <t>13.4.18</t>
  </si>
  <si>
    <t>21.036.0010-0</t>
  </si>
  <si>
    <t>ELETRODUTO DE FERRO GALVANIZADO,TIPO PESADO DIAMETRO DE 25MM (1”).FORNECIMENTO</t>
  </si>
  <si>
    <t>65,33</t>
  </si>
  <si>
    <t>13.4.19</t>
  </si>
  <si>
    <t>92642</t>
  </si>
  <si>
    <t>TÊ, EM FERRO GALVANIZADO, CONEXÃO ROSQUEADA, DN 65 (2 1/2”), INSTALADO EM REDE DE ALIMENTAÇÃO PARA HIDRANTE - FORNECIMENTO E INSTALAÇÃO. AF_10/2020</t>
  </si>
  <si>
    <t>4,00</t>
  </si>
  <si>
    <t>13.4.20</t>
  </si>
  <si>
    <t>92382</t>
  </si>
  <si>
    <t>JOELHO 90 GRAUS, EM FERRO GALVANIZADO, DN 25 (1”), CONEXÃO ROSQUEADA, INSTALADO EM REDE DE ALIMENTAÇÃO PARA HIDRANTE - FORNECIMENTO E INSTALAÇÃO. AF_10/2020</t>
  </si>
  <si>
    <t>13.4.21</t>
  </si>
  <si>
    <t>94473</t>
  </si>
  <si>
    <t>COTOVELO 90 GRAUS, EM FERRO GALVANIZADO, CONEXÃO ROSQUEADA, DN 65 MM (2 1/2”), INSTALADO EM RESERVAÇÃO PREDIAL DE ÁGUA - FORNECIMENTO E INSTALAÇÃO. AF_04/2024</t>
  </si>
  <si>
    <t>30,00</t>
  </si>
  <si>
    <t>13.4.22</t>
  </si>
  <si>
    <t>103016</t>
  </si>
  <si>
    <t>VÁLVULA DE RETENÇÃO, DE BRONZE, PÉ COM CRIVOS, ROSCÁVEL, 3” - FORNECIMENTO E INSTALAÇÃO. AF_08/2021</t>
  </si>
  <si>
    <t>13.4.23</t>
  </si>
  <si>
    <t>055995</t>
  </si>
  <si>
    <t>VALVULA RETENCAO ROSCA BRONZE 2.1/2””</t>
  </si>
  <si>
    <t>13.4.24</t>
  </si>
  <si>
    <t>18.038.0030-0</t>
  </si>
  <si>
    <t>SIRENE AUDIOVISUAL,PARA SISTEMA DE ALARME CONTRA INCENDIO.FO RNECIMENTO E COLOCACAO</t>
  </si>
  <si>
    <t>10</t>
  </si>
  <si>
    <t>Resumo do Critério</t>
  </si>
  <si>
    <t>Tipo</t>
  </si>
  <si>
    <t>Elementos</t>
  </si>
  <si>
    <t>Nome do Subcritério</t>
  </si>
  <si>
    <t>Categoria</t>
  </si>
  <si>
    <t>Dispositivos de segurança (Altura da placa - Manual)</t>
  </si>
  <si>
    <t/>
  </si>
  <si>
    <t>Adicionar a</t>
  </si>
  <si>
    <t>Seleção</t>
  </si>
  <si>
    <t>Altura da placa - Manual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</si>
  <si>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</si>
  <si>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</si>
  <si>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</si>
  <si>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</si>
  <si>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</si>
  <si>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</si>
  <si>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</si>
  <si>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Extintor portatil - Parede</t>
  </si>
  <si>
    <t>Carga de Pó ABC</t>
  </si>
  <si>
    <t>3</t>
  </si>
  <si>
    <t>Dispositivos de alarme de incêndio (Altura)</t>
  </si>
  <si>
    <t>Altura</t>
  </si>
  <si>
    <t>Acionador Manual (Botoeira Tipo Quebra Vidro)</t>
  </si>
  <si>
    <t>Acionador Manual do Sistema de Alarme</t>
  </si>
  <si>
    <t>1</t>
  </si>
  <si>
    <t>Painel Central de Alarme de Incêndio</t>
  </si>
  <si>
    <t>Central de Alarme de Incêndio Convencional</t>
  </si>
  <si>
    <t>Filtro de Parâmetro</t>
  </si>
  <si>
    <t>Comparação</t>
  </si>
  <si>
    <t>Valor</t>
  </si>
  <si>
    <t>Parâmetro</t>
  </si>
  <si>
    <t>Igual a</t>
  </si>
  <si>
    <t>E</t>
  </si>
  <si>
    <t>Tubulação (Comprimento)</t>
  </si>
  <si>
    <t>Comprimento</t>
  </si>
  <si>
    <t>Tipos de tubos</t>
  </si>
  <si>
    <t>Ferro Galvanizado</t>
  </si>
  <si>
    <t>Instância</t>
  </si>
  <si>
    <t>ø80</t>
  </si>
  <si>
    <t>Tamanho</t>
  </si>
  <si>
    <t>Equipamento mecânico (A)</t>
  </si>
  <si>
    <t>A</t>
  </si>
  <si>
    <t>BC-92T_F_15CV_MONO-BPI</t>
  </si>
  <si>
    <t>BPI-92T F 2 1/2 1.5 M 60 1/2</t>
  </si>
  <si>
    <t>26</t>
  </si>
  <si>
    <t>Marca</t>
  </si>
  <si>
    <t>Acessórios do tubo (A)</t>
  </si>
  <si>
    <t>Registro de gaveta ABNT - DocolBasicos</t>
  </si>
  <si>
    <t>DN 15 - DN 1/2"</t>
  </si>
  <si>
    <t>2</t>
  </si>
  <si>
    <t>Registro de gaveta Industrial - DocolBasicos</t>
  </si>
  <si>
    <t>DN 60 - DN 2 1/2"</t>
  </si>
  <si>
    <t>DN 75 - DN 3"</t>
  </si>
  <si>
    <t>ø65</t>
  </si>
  <si>
    <t>Peças hidrossanitárias (Abertura)</t>
  </si>
  <si>
    <t>Abertura</t>
  </si>
  <si>
    <t>Hidrante com abrigo</t>
  </si>
  <si>
    <t>45X75 - 1 MANGUEIRA 15m ∅ 40mm</t>
  </si>
  <si>
    <t>48</t>
  </si>
  <si>
    <t>Luminárias (A luz)</t>
  </si>
  <si>
    <t>A luz</t>
  </si>
  <si>
    <t>luminária de emergência - Teto</t>
  </si>
  <si>
    <t>A luz de emergência possui uma bateria interna recarregável e, dessa forma, seu sistema de iluminação é acionado automaticamente quando há falta de iluminação elétrica no ambiente.</t>
  </si>
  <si>
    <t>luminária de emergência - Parede</t>
  </si>
  <si>
    <t>Hidrante de recalque</t>
  </si>
  <si>
    <t>40X60 - Hidrante de Recalque</t>
  </si>
  <si>
    <t>5</t>
  </si>
  <si>
    <t>Conexões do conduite (Angle)</t>
  </si>
  <si>
    <t>Angle</t>
  </si>
  <si>
    <t>M_Corpo do conduíte - Tipo T - PVC</t>
  </si>
  <si>
    <t>Condulete em Alumínio com Tampa Cega</t>
  </si>
  <si>
    <t>1,6</t>
  </si>
  <si>
    <t>Tubulação</t>
  </si>
  <si>
    <t>ø15</t>
  </si>
  <si>
    <t>6</t>
  </si>
  <si>
    <t>Modelos genéricos (Altura da placa)</t>
  </si>
  <si>
    <t>Altura da placa</t>
  </si>
  <si>
    <t>E2</t>
  </si>
  <si>
    <t>E1</t>
  </si>
  <si>
    <t>25</t>
  </si>
  <si>
    <t>S1 D</t>
  </si>
  <si>
    <t>S1</t>
  </si>
  <si>
    <t>Saída de emergência</t>
  </si>
  <si>
    <t>Significado</t>
  </si>
  <si>
    <t>S2 D</t>
  </si>
  <si>
    <t>S2 E</t>
  </si>
  <si>
    <t>S2</t>
  </si>
  <si>
    <t>S3</t>
  </si>
  <si>
    <t>S12</t>
  </si>
  <si>
    <t>16</t>
  </si>
  <si>
    <t>E8</t>
  </si>
  <si>
    <t>E5</t>
  </si>
  <si>
    <t>P2</t>
  </si>
  <si>
    <t>P1</t>
  </si>
  <si>
    <t>Conduites (Comprimento)</t>
  </si>
  <si>
    <t>Conduite sem conexões</t>
  </si>
  <si>
    <t>Eletroduto em Ferro Galvanizado leve</t>
  </si>
  <si>
    <t>4</t>
  </si>
  <si>
    <t>Conexões de tubo</t>
  </si>
  <si>
    <t>Altura de deslocamento</t>
  </si>
  <si>
    <t>Tê de redução de ferro galvanizado</t>
  </si>
  <si>
    <t>BSP</t>
  </si>
  <si>
    <t>ø65-ø65-ø65</t>
  </si>
  <si>
    <t>Curva Generica para Eletroduto Corrugado PVC amarelo</t>
  </si>
  <si>
    <t>Curva generica para eletroduto corrugado Amarelo</t>
  </si>
  <si>
    <t>30</t>
  </si>
  <si>
    <t>Conexões de tubo (Altura de deslocamento)</t>
  </si>
  <si>
    <t>Cotovelo de ferro galvanizado</t>
  </si>
  <si>
    <t>ø65-ø65</t>
  </si>
  <si>
    <t>MEP_PipeAccessories_IBP_Conex_FootValve_1461</t>
  </si>
  <si>
    <t>146110FF0101616 2"</t>
  </si>
  <si>
    <t>Valvula de retencao horizontal - DocolBasicos</t>
  </si>
  <si>
    <t>Dispositivos de alarme de incêndio</t>
  </si>
  <si>
    <t>Sirene Audivisual</t>
  </si>
  <si>
    <t>Projeto</t>
  </si>
  <si>
    <t>Vínculo</t>
  </si>
  <si>
    <t>Elemento</t>
  </si>
  <si>
    <t>Id do Revit</t>
  </si>
  <si>
    <t>Totais:</t>
  </si>
  <si>
    <t>BE-PMSa-MOD-INC-AUTISTA-EX-000-R00</t>
  </si>
  <si>
    <t>7726853</t>
  </si>
  <si>
    <t>7726919</t>
  </si>
  <si>
    <t>7727145</t>
  </si>
  <si>
    <t>7725886</t>
  </si>
  <si>
    <t>7726208</t>
  </si>
  <si>
    <t>7726316</t>
  </si>
  <si>
    <t>7726636</t>
  </si>
  <si>
    <t>7738018</t>
  </si>
  <si>
    <t>7726785</t>
  </si>
  <si>
    <t>7726745</t>
  </si>
  <si>
    <t>7727047</t>
  </si>
  <si>
    <t>7726121</t>
  </si>
  <si>
    <t>7726239</t>
  </si>
  <si>
    <t>7729969</t>
  </si>
  <si>
    <t>7736832</t>
  </si>
  <si>
    <t>7736839</t>
  </si>
  <si>
    <t>7734286</t>
  </si>
  <si>
    <t>7735451</t>
  </si>
  <si>
    <t>7735711</t>
  </si>
  <si>
    <t>7735721</t>
  </si>
  <si>
    <t>7735745</t>
  </si>
  <si>
    <t>7735755</t>
  </si>
  <si>
    <t>7736322</t>
  </si>
  <si>
    <t>7736333</t>
  </si>
  <si>
    <t>7736483</t>
  </si>
  <si>
    <t>7736491</t>
  </si>
  <si>
    <t>7736495</t>
  </si>
  <si>
    <t>7733361</t>
  </si>
  <si>
    <t>7733370</t>
  </si>
  <si>
    <t>7733380</t>
  </si>
  <si>
    <t>7733384</t>
  </si>
  <si>
    <t>7733412</t>
  </si>
  <si>
    <t>7733434</t>
  </si>
  <si>
    <t>7733405</t>
  </si>
  <si>
    <t>7733394</t>
  </si>
  <si>
    <t>7733262</t>
  </si>
  <si>
    <t>7733265</t>
  </si>
  <si>
    <t>7733270</t>
  </si>
  <si>
    <t>7733369</t>
  </si>
  <si>
    <t>7759154</t>
  </si>
  <si>
    <t>7759220</t>
  </si>
  <si>
    <t>7759224</t>
  </si>
  <si>
    <t>7759393</t>
  </si>
  <si>
    <t>7759599</t>
  </si>
  <si>
    <t>7759602</t>
  </si>
  <si>
    <t>7760174</t>
  </si>
  <si>
    <t>7760195</t>
  </si>
  <si>
    <t>7760312</t>
  </si>
  <si>
    <t>7760410</t>
  </si>
  <si>
    <t>7760591</t>
  </si>
  <si>
    <t>7738180</t>
  </si>
  <si>
    <t>7738194</t>
  </si>
  <si>
    <t>7738918</t>
  </si>
  <si>
    <t>7738966</t>
  </si>
  <si>
    <t>7739797</t>
  </si>
  <si>
    <t>7739996</t>
  </si>
  <si>
    <t>7740121</t>
  </si>
  <si>
    <t>7740289</t>
  </si>
  <si>
    <t>7740338</t>
  </si>
  <si>
    <t>7728326</t>
  </si>
  <si>
    <t>7728353</t>
  </si>
  <si>
    <t>7728371</t>
  </si>
  <si>
    <t>7729731</t>
  </si>
  <si>
    <t>7734112</t>
  </si>
  <si>
    <t>7734180</t>
  </si>
  <si>
    <t>7730140</t>
  </si>
  <si>
    <t>7730171</t>
  </si>
  <si>
    <t>7730668</t>
  </si>
  <si>
    <t>7733263</t>
  </si>
  <si>
    <t>7733266</t>
  </si>
  <si>
    <t>7733286</t>
  </si>
  <si>
    <t>7733314</t>
  </si>
  <si>
    <t>7733317</t>
  </si>
  <si>
    <t>7733322</t>
  </si>
  <si>
    <t>7733324</t>
  </si>
  <si>
    <t>7733335</t>
  </si>
  <si>
    <t>7733341</t>
  </si>
  <si>
    <t>7733344</t>
  </si>
  <si>
    <t>7733352</t>
  </si>
  <si>
    <t>7733389</t>
  </si>
  <si>
    <t>7733432</t>
  </si>
  <si>
    <t>7733927</t>
  </si>
  <si>
    <t>7733996</t>
  </si>
  <si>
    <t>7734019</t>
  </si>
  <si>
    <t>7727043</t>
  </si>
  <si>
    <t>7726117</t>
  </si>
  <si>
    <t>7726235</t>
  </si>
  <si>
    <t>7724985</t>
  </si>
  <si>
    <t>7724995</t>
  </si>
  <si>
    <t>7725836</t>
  </si>
  <si>
    <t>7725178</t>
  </si>
  <si>
    <t>7725238</t>
  </si>
  <si>
    <t>7725350</t>
  </si>
  <si>
    <t>7725388</t>
  </si>
  <si>
    <t>7725438</t>
  </si>
  <si>
    <t>7725548</t>
  </si>
  <si>
    <t>7724668</t>
  </si>
  <si>
    <t>7724724</t>
  </si>
  <si>
    <t>7724826</t>
  </si>
  <si>
    <t>7724935</t>
  </si>
  <si>
    <t>7725571</t>
  </si>
  <si>
    <t>7725655</t>
  </si>
  <si>
    <t>7784555</t>
  </si>
  <si>
    <t>7784606</t>
  </si>
  <si>
    <t>7784636</t>
  </si>
  <si>
    <t>7779592</t>
  </si>
  <si>
    <t>7779678</t>
  </si>
  <si>
    <t>7779859</t>
  </si>
  <si>
    <t>7779896</t>
  </si>
  <si>
    <t>7779990</t>
  </si>
  <si>
    <t>7780010</t>
  </si>
  <si>
    <t>7780011</t>
  </si>
  <si>
    <t>7780037</t>
  </si>
  <si>
    <t>7780038</t>
  </si>
  <si>
    <t>7780079</t>
  </si>
  <si>
    <t>7780080</t>
  </si>
  <si>
    <t>7780119</t>
  </si>
  <si>
    <t>7780120</t>
  </si>
  <si>
    <t>7780173</t>
  </si>
  <si>
    <t>7780197</t>
  </si>
  <si>
    <t>7780246</t>
  </si>
  <si>
    <t>7780361</t>
  </si>
  <si>
    <t>7780398</t>
  </si>
  <si>
    <t>7780427</t>
  </si>
  <si>
    <t>7780453</t>
  </si>
  <si>
    <t>7780517</t>
  </si>
  <si>
    <t>7780758</t>
  </si>
  <si>
    <t>7780819</t>
  </si>
  <si>
    <t>7780872</t>
  </si>
  <si>
    <t>7781009</t>
  </si>
  <si>
    <t>7723666</t>
  </si>
  <si>
    <t>7723715</t>
  </si>
  <si>
    <t>7723753</t>
  </si>
  <si>
    <t>7723813</t>
  </si>
  <si>
    <t>7723952</t>
  </si>
  <si>
    <t>7725808</t>
  </si>
  <si>
    <t>7728277</t>
  </si>
  <si>
    <t>7729387</t>
  </si>
  <si>
    <t>7729588</t>
  </si>
  <si>
    <t>7730381</t>
  </si>
  <si>
    <t>7731277</t>
  </si>
  <si>
    <t>7733273</t>
  </si>
  <si>
    <t>7733276</t>
  </si>
  <si>
    <t>7733283</t>
  </si>
  <si>
    <t>7733339</t>
  </si>
  <si>
    <t>7733347</t>
  </si>
  <si>
    <t>7733349</t>
  </si>
  <si>
    <t>7733354</t>
  </si>
  <si>
    <t>7733392</t>
  </si>
  <si>
    <t>7733395</t>
  </si>
  <si>
    <t>7733397</t>
  </si>
  <si>
    <t>7733408</t>
  </si>
  <si>
    <t>7726124</t>
  </si>
  <si>
    <t>7726242</t>
  </si>
  <si>
    <t>7769610</t>
  </si>
  <si>
    <t>7726123</t>
  </si>
  <si>
    <t>7726241</t>
  </si>
  <si>
    <t>7769609</t>
  </si>
  <si>
    <t>7724129</t>
  </si>
  <si>
    <t>7724228</t>
  </si>
  <si>
    <t>7724299</t>
  </si>
  <si>
    <t>7725021</t>
  </si>
  <si>
    <t>7725367</t>
  </si>
  <si>
    <t>7725415</t>
  </si>
  <si>
    <t>7724605</t>
  </si>
  <si>
    <t>7725709</t>
  </si>
  <si>
    <t>7723772</t>
  </si>
  <si>
    <t>7723793</t>
  </si>
  <si>
    <t>7723836</t>
  </si>
  <si>
    <t>7725619</t>
  </si>
  <si>
    <t>7725637</t>
  </si>
  <si>
    <t>7725093</t>
  </si>
  <si>
    <t>7725142</t>
  </si>
  <si>
    <t>7723545</t>
  </si>
  <si>
    <t>7723649</t>
  </si>
  <si>
    <t>7725501</t>
  </si>
  <si>
    <t>7725153</t>
  </si>
  <si>
    <t>7725522</t>
  </si>
  <si>
    <t>7724737</t>
  </si>
  <si>
    <t>7725669</t>
  </si>
  <si>
    <t>7725774</t>
  </si>
  <si>
    <t>7724762</t>
  </si>
  <si>
    <t>7723849</t>
  </si>
  <si>
    <t>7726125</t>
  </si>
  <si>
    <t>7726243</t>
  </si>
  <si>
    <t>7769611</t>
  </si>
  <si>
    <t>7726855</t>
  </si>
  <si>
    <t>7726921</t>
  </si>
  <si>
    <t>7727147</t>
  </si>
  <si>
    <t>7725888</t>
  </si>
  <si>
    <t>7726210</t>
  </si>
  <si>
    <t>7726318</t>
  </si>
  <si>
    <t>7726638</t>
  </si>
  <si>
    <t>7763558</t>
  </si>
  <si>
    <t>7738020</t>
  </si>
  <si>
    <t>7726787</t>
  </si>
  <si>
    <t>7726747</t>
  </si>
  <si>
    <t>7724077</t>
  </si>
  <si>
    <t>7724022</t>
  </si>
  <si>
    <t>7728219</t>
  </si>
  <si>
    <t>7728263</t>
  </si>
  <si>
    <t>7728278</t>
  </si>
  <si>
    <t>7728282</t>
  </si>
  <si>
    <t>7728294</t>
  </si>
  <si>
    <t>7728840</t>
  </si>
  <si>
    <t>7728853</t>
  </si>
  <si>
    <t>7728959</t>
  </si>
  <si>
    <t>7729052</t>
  </si>
  <si>
    <t>7729388</t>
  </si>
  <si>
    <t>7729422</t>
  </si>
  <si>
    <t>7729430</t>
  </si>
  <si>
    <t>7729589</t>
  </si>
  <si>
    <t>7730283</t>
  </si>
  <si>
    <t>7730382</t>
  </si>
  <si>
    <t>7730421</t>
  </si>
  <si>
    <t>7731156</t>
  </si>
  <si>
    <t>7731170</t>
  </si>
  <si>
    <t>7731278</t>
  </si>
  <si>
    <t>7731306</t>
  </si>
  <si>
    <t>7731356</t>
  </si>
  <si>
    <t>7759219</t>
  </si>
  <si>
    <t>7759598</t>
  </si>
  <si>
    <t>7730459</t>
  </si>
  <si>
    <t>7733316</t>
  </si>
  <si>
    <t>7728292</t>
  </si>
  <si>
    <t>7728810</t>
  </si>
  <si>
    <t>7728851</t>
  </si>
  <si>
    <t>7728859</t>
  </si>
  <si>
    <t>7729466</t>
  </si>
  <si>
    <t>7729594</t>
  </si>
  <si>
    <t>7731229</t>
  </si>
  <si>
    <t>7731314</t>
  </si>
  <si>
    <t>7731385</t>
  </si>
  <si>
    <t>7731389</t>
  </si>
  <si>
    <t>7759232</t>
  </si>
  <si>
    <t>7759412</t>
  </si>
  <si>
    <t>7759416</t>
  </si>
  <si>
    <t>7759673</t>
  </si>
  <si>
    <t>7759690</t>
  </si>
  <si>
    <t>7759692</t>
  </si>
  <si>
    <t>7760186</t>
  </si>
  <si>
    <t>7760198</t>
  </si>
  <si>
    <t>7760442</t>
  </si>
  <si>
    <t>7760620</t>
  </si>
  <si>
    <t>7760622</t>
  </si>
  <si>
    <t>7738192</t>
  </si>
  <si>
    <t>7738292</t>
  </si>
  <si>
    <t>7738294</t>
  </si>
  <si>
    <t>7740196</t>
  </si>
  <si>
    <t>7740316</t>
  </si>
  <si>
    <t>7740368</t>
  </si>
  <si>
    <t>7740466</t>
  </si>
  <si>
    <t>7740470</t>
  </si>
  <si>
    <t>7728369</t>
  </si>
  <si>
    <t>7728500</t>
  </si>
  <si>
    <t>7728661</t>
  </si>
  <si>
    <t>7729739</t>
  </si>
  <si>
    <t>7730243</t>
  </si>
  <si>
    <t>7733312</t>
  </si>
  <si>
    <t>7733326</t>
  </si>
  <si>
    <t>7733331</t>
  </si>
  <si>
    <t>7733406</t>
  </si>
  <si>
    <t>7734004</t>
  </si>
  <si>
    <t>7734064</t>
  </si>
  <si>
    <t>7737325</t>
  </si>
  <si>
    <t>7737917</t>
  </si>
  <si>
    <t>7733356</t>
  </si>
  <si>
    <t>Sirene Audiovisual</t>
  </si>
  <si>
    <t>7727048</t>
  </si>
  <si>
    <t>7726122</t>
  </si>
  <si>
    <t>7726240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</si>
</sst>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 tint="0"/>
      </patternFill>
    </fill>
    <fill>
      <patternFill patternType="solid">
        <fgColor rgb="FFD8ECF6" tint="0"/>
      </patternFill>
    </fill>
    <fill>
      <patternFill patternType="solid">
        <fgColor rgb="FFDFF0D8" tint="0"/>
      </patternFill>
    </fill>
    <fill>
      <patternFill patternType="solid">
        <fgColor rgb="FFA9C1EC" tint="0"/>
      </patternFill>
    </fill>
    <fill>
      <patternFill patternType="solid">
        <fgColor rgb="FFD9E1F2" tint="0"/>
      </patternFill>
    </fill>
    <fill>
      <patternFill patternType="solid">
        <fgColor rgb="FFEDEDED" tint="0"/>
      </patternFill>
    </fill>
  </fills>
  <borders count="2">
    <border>
      <left/>
      <right/>
      <top/>
      <bottom/>
      <diagonal/>
    </border>
    <border>
      <left style="thin">
        <color rgb="FFCCCCCC" tint="0"/>
      </left>
      <right style="thin">
        <color rgb="FFCCCCCC" tint="0"/>
      </right>
      <top style="thin">
        <color rgb="FFCCCCCC" tint="0"/>
      </top>
      <bottom style="thin">
        <color rgb="FFCCCCCC" tint="0"/>
      </bottom>
      <diagonal/>
    </border>
  </borders>
  <cellStyleXfs count="8">
    <xf numFmtId="0" fontId="0"/>
    <xf numFmtId="0" fontId="1">
      <alignment wrapText="1"/>
    </xf>
    <xf numFmtId="0" fontId="1">
      <alignment horizontal="left" vertical="center"/>
    </xf>
    <xf numFmtId="0" fontId="0">
      <alignment wrapText="1"/>
    </xf>
    <xf numFmtId="0" fontId="3">
      <alignment wrapText="1"/>
    </xf>
    <xf numFmtId="0" fontId="4">
      <alignment horizontal="center" vertical="center"/>
    </xf>
    <xf numFmtId="0" fontId="3">
      <alignment horizontal="center" wrapText="1"/>
    </xf>
    <xf numFmtId="0" fontId="2">
      <alignment horizontal="center" wrapText="1"/>
    </xf>
  </cellStyleXfs>
  <cellXfs count="24">
    <xf numFmtId="0" applyNumberFormat="1" fontId="0" applyFont="1" xfId="0" applyProtection="1"/>
    <xf numFmtId="0" applyNumberFormat="1" fontId="1" applyFont="1" xfId="1" applyProtection="1">
      <alignment wrapText="1"/>
    </xf>
    <xf numFmtId="0" applyNumberFormat="1" fontId="1" applyFont="1" xfId="2" applyProtection="1" applyAlignment="1">
      <alignment horizontal="left" vertical="center"/>
    </xf>
    <xf numFmtId="0" applyNumberFormat="1" fontId="0" applyFont="1" xfId="3" applyProtection="1">
      <alignment wrapText="1"/>
    </xf>
    <xf numFmtId="0" applyNumberFormat="1" fontId="3" applyFont="1" xfId="4" applyProtection="1">
      <alignment wrapText="1"/>
    </xf>
    <xf numFmtId="0" applyNumberFormat="1" fontId="4" applyFont="1" xfId="5" applyProtection="1" applyAlignment="1">
      <alignment horizontal="center" vertical="center"/>
    </xf>
    <xf numFmtId="0" applyNumberFormat="1" fontId="3" applyFont="1" xfId="6" applyProtection="1" applyAlignment="1">
      <alignment horizontal="center" wrapText="1"/>
    </xf>
    <xf numFmtId="0" applyNumberFormat="1" fontId="2" applyFont="1" xfId="7" applyProtection="1" applyAlignment="1">
      <alignment horizontal="center" wrapText="1"/>
    </xf>
    <xf numFmtId="0" applyNumberFormat="1" fontId="2" applyFont="1" xfId="7" applyProtection="1" applyAlignment="1">
      <alignment horizontal="center" vertical="center" wrapText="1"/>
    </xf>
    <xf numFmtId="0" applyNumberFormat="1" fontId="2" applyFont="1" fillId="2" applyFill="1" borderId="1" applyBorder="1" xfId="7" applyProtection="1" applyAlignment="1">
      <alignment horizontal="center" vertical="center" wrapText="1"/>
    </xf>
    <xf numFmtId="0" applyNumberFormat="1" fontId="1" applyFont="1" fillId="3" applyFill="1" borderId="1" applyBorder="1" xfId="1" applyProtection="1">
      <alignment wrapText="1"/>
    </xf>
    <xf numFmtId="0" applyNumberFormat="1" fontId="0" applyFont="1" fillId="3" applyFill="1" borderId="1" applyBorder="1" xfId="0" applyProtection="1"/>
    <xf numFmtId="0" applyNumberFormat="1" fontId="1" applyFont="1" fillId="4" applyFill="1" borderId="1" applyBorder="1" xfId="1" applyProtection="1">
      <alignment wrapText="1"/>
    </xf>
    <xf numFmtId="0" applyNumberFormat="1" fontId="1" applyFont="1" fillId="4" applyFill="1" borderId="1" applyBorder="1" xfId="1" applyProtection="1" applyAlignment="1">
      <alignment horizontal="right" wrapText="1"/>
    </xf>
    <xf numFmtId="0" applyNumberFormat="1" fontId="2" applyFont="1" fillId="5" applyFill="1" borderId="1" applyBorder="1" xfId="7" applyProtection="1" applyAlignment="1">
      <alignment horizontal="center" wrapText="1"/>
    </xf>
    <xf numFmtId="0" applyNumberFormat="1" fontId="0" applyFont="1" fillId="6" applyFill="1" borderId="1" applyBorder="1" xfId="0" applyProtection="1" applyAlignment="1">
      <alignment horizontal="center"/>
    </xf>
    <xf numFmtId="0" applyNumberFormat="1" fontId="0" applyFont="1" borderId="1" applyBorder="1" xfId="0" applyProtection="1"/>
    <xf numFmtId="0" applyNumberFormat="1" fontId="1" applyFont="1" borderId="1" applyBorder="1" xfId="1" applyProtection="1">
      <alignment wrapText="1"/>
    </xf>
    <xf numFmtId="0" applyNumberFormat="1" fontId="2" applyFont="1" fillId="2" applyFill="1" borderId="1" applyBorder="1" xfId="7" applyProtection="1" applyAlignment="1">
      <alignment horizontal="center" wrapText="1"/>
    </xf>
    <xf numFmtId="0" applyNumberFormat="1" fontId="0" applyFont="1" fillId="2" applyFill="1" borderId="1" applyBorder="1" xfId="0" applyProtection="1"/>
    <xf numFmtId="0" applyNumberFormat="1" fontId="2" applyFont="1" fillId="7" applyFill="1" borderId="1" applyBorder="1" xfId="7" applyProtection="1" applyAlignment="1">
      <alignment horizontal="center" wrapText="1"/>
    </xf>
    <xf numFmtId="0" applyNumberFormat="1" fontId="0" applyFont="1" fillId="7" applyFill="1" borderId="1" applyBorder="1" xfId="3" applyProtection="1">
      <alignment wrapText="1"/>
    </xf>
    <xf numFmtId="0" applyNumberFormat="1" fontId="0" applyFont="1" fillId="2" applyFill="1" borderId="1" applyBorder="1" xfId="3" applyProtection="1">
      <alignment wrapText="1"/>
    </xf>
    <xf numFmtId="0" applyNumberFormat="1" fontId="0" applyFont="1" fillId="7" applyFill="1" borderId="1" applyBorder="1" xfId="3" applyProtection="1" applyAlignment="1">
      <alignment horizontal="center" wrapText="1"/>
    </xf>
  </cellXfs>
  <cellStyles count="8">
    <cellStyle name="Normal" xfId="0" builtinId="0"/>
    <cellStyle name="styleRegular" xfId="1"/>
    <cellStyle name="styleRegular9UR" xfId="2"/>
    <cellStyle name="styleRegular11" xfId="3"/>
    <cellStyle name="styleBold" xfId="4"/>
    <cellStyle name="styleBold14UR" xfId="5"/>
    <cellStyle name="styleBoldRegular" xfId="6"/>
    <cellStyle name="styleBold11" xfId="7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worksheet" Target="worksheets/sheet48.xml"/><Relationship Id="rId50" Type="http://schemas.openxmlformats.org/officeDocument/2006/relationships/worksheet" Target="worksheets/sheet49.xml"/><Relationship Id="rId51" Type="http://schemas.openxmlformats.org/officeDocument/2006/relationships/worksheet" Target="worksheets/sheet50.xml"/><Relationship Id="rId52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riteria_Summary13.4.1" displayName="Criteria_Summary13.4.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id="10" name="Criteria_Summary13.4.10" displayName="Criteria_Summary13.4.1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id="11" name="Criteria_Summary13.4.11" displayName="Criteria_Summary13.4.11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id="12" name="Criteria_Summary13.4.12" displayName="Criteria_Summary13.4.1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id="13" name="Criteria_Summary13.4.13" displayName="Criteria_Summary13.4.1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id="14" name="Criteria_Summary13.4.14" displayName="Criteria_Summary13.4.1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id="15" name="Criteria_Summary13.4.15" displayName="Criteria_Summary13.4.15" ref="A7:E10" headerRowCount="1" totalsRowCount="1" totalsRowCellStyle="styleRegular">
  <autoFilter ref="A7:E9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id="16" name="Criteria_Summary13.4.16" displayName="Criteria_Summary13.4.16" ref="A7:E13" headerRowCount="1" totalsRowCount="1" totalsRowCellStyle="styleRegular">
  <autoFilter ref="A7:E12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id="17" name="Criteria_Summary13.4.17" displayName="Criteria_Summary13.4.17" ref="A7:E12" headerRowCount="1" totalsRowCount="1" totalsRowCellStyle="styleRegular">
  <autoFilter ref="A7:E11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id="18" name="Criteria_Summary13.4.18" displayName="Criteria_Summary13.4.1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id="19" name="Criteria_Summary13.4.19" displayName="Criteria_Summary13.4.1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id="2" name="Criteria_Summary13.4.2" displayName="Criteria_Summary13.4.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id="20" name="Criteria_Summary13.4.20" displayName="Criteria_Summary13.4.20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id="21" name="Criteria_Summary13.4.21" displayName="Criteria_Summary13.4.21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id="22" name="Criteria_Summary13.4.22" displayName="Criteria_Summary13.4.22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id="23" name="Criteria_Summary13.4.23" displayName="Criteria_Summary13.4.2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id="24" name="Criteria_Summary13.4.24" displayName="Criteria_Summary13.4.2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id="25" name="Elements13_4_11" displayName="Elements13_4_11" ref="A6:E17" headerRowCount="1" totalsRowCount="1" totalsRowCellStyle="styleRegular">
  <autoFilter ref="A6:E1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id="26" name="Elements13_4_21" displayName="Elements13_4_2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id="27" name="Elements13_4_31" displayName="Elements13_4_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id="28" name="Elements13_4_41" displayName="Elements13_4_41" ref="A6:E26" headerRowCount="1" totalsRowCount="1" totalsRowCellStyle="styleRegular">
  <autoFilter ref="A6:E2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id="29" name="Elements13_4_51" displayName="Elements13_4_5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id="3" name="Criteria_Summary13.4.3" displayName="Criteria_Summary13.4.3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id="30" name="Elements13_4_61" displayName="Elements13_4_6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id="31" name="Elements13_4_71" displayName="Elements13_4_7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id="32" name="Elements13_4_81" displayName="Elements13_4_8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id="33" name="Elements13_4_91" displayName="Elements13_4_91" ref="A6:E52" headerRowCount="1" totalsRowCount="1" totalsRowCellStyle="styleRegular">
  <autoFilter ref="A6:E5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id="34" name="Elements13_4_101" displayName="Elements13_4_10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id="35" name="Elements13_4_111" displayName="Elements13_4_111" ref="A6:E50" headerRowCount="1" totalsRowCount="1" totalsRowCellStyle="styleRegular">
  <autoFilter ref="A6:E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id="36" name="Elements13_4_112" displayName="Elements13_4_112" ref="A58:E64" headerRowCount="1" totalsRowCount="1" totalsRowCellStyle="styleRegular">
  <autoFilter ref="A58:E63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id="37" name="Elements13_4_121" displayName="Elements13_4_12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id="38" name="Elements13_4_131" displayName="Elements13_4_131" ref="A6:E12" headerRowCount="1" totalsRowCount="1" totalsRowCellStyle="styleRegular">
  <autoFilter ref="A6:E1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id="39" name="Elements13_4_141" displayName="Elements13_4_141" ref="A6:E18" headerRowCount="1" totalsRowCount="1" totalsRowCellStyle="styleRegular">
  <autoFilter ref="A6:E1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id="4" name="Criteria_Summary13.4.4" displayName="Criteria_Summary13.4.4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id="40" name="Elements13_4_151" displayName="Elements13_4_15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id="41" name="Elements13_4_152" displayName="Elements13_4_152" ref="A18:E22" headerRowCount="1" totalsRowCount="1" totalsRowCellStyle="styleRegular">
  <autoFilter ref="A18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id="42" name="Elements13_4_161" displayName="Elements13_4_161" ref="A6:E22" headerRowCount="1" totalsRowCount="1" totalsRowCellStyle="styleRegular">
  <autoFilter ref="A6:E21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id="43" name="Elements13_4_162" displayName="Elements13_4_162" ref="A30:E33" headerRowCount="1" totalsRowCount="1" totalsRowCellStyle="styleRegular">
  <autoFilter ref="A30:E3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id="44" name="Elements13_4_163" displayName="Elements13_4_163" ref="A41:E43" headerRowCount="1" totalsRowCount="1" totalsRowCellStyle="styleRegular">
  <autoFilter ref="A41:E42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id="45" name="Elements13_4_164" displayName="Elements13_4_164" ref="A51:E56" headerRowCount="1" totalsRowCount="1" totalsRowCellStyle="styleRegular">
  <autoFilter ref="A51:E55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id="46" name="Elements13_4_165" displayName="Elements13_4_165" ref="A64:E68" headerRowCount="1" totalsRowCount="1" totalsRowCellStyle="styleRegular">
  <autoFilter ref="A64:E6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id="47" name="Elements13_4_171" displayName="Elements13_4_17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id="48" name="Elements13_4_172" displayName="Elements13_4_172" ref="A18:E30" headerRowCount="1" totalsRowCount="1" totalsRowCellStyle="styleRegular">
  <autoFilter ref="A18:E2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id="49" name="Elements13_4_173" displayName="Elements13_4_173" ref="A38:E40" headerRowCount="1" totalsRowCount="1" totalsRowCellStyle="styleRegular">
  <autoFilter ref="A38:E3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id="5" name="Criteria_Summary13.4.5" displayName="Criteria_Summary13.4.5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id="50" name="Elements13_4_174" displayName="Elements13_4_174" ref="A48:E50" headerRowCount="1" totalsRowCount="1" totalsRowCellStyle="styleRegular">
  <autoFilter ref="A48:E4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id="51" name="Elements13_4_181" displayName="Elements13_4_181" ref="A6:E28" headerRowCount="1" totalsRowCount="1" totalsRowCellStyle="styleRegular">
  <autoFilter ref="A6:E2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id="52" name="Elements13_4_191" displayName="Elements13_4_191" ref="A6:E11" headerRowCount="1" totalsRowCount="1" totalsRowCellStyle="styleRegular">
  <autoFilter ref="A6:E10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id="53" name="Elements13_4_201" displayName="Elements13_4_201" ref="A6:E17" headerRowCount="1" totalsRowCount="1" totalsRowCellStyle="styleRegular">
  <autoFilter ref="A6:E1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id="54" name="Elements13_4_211" displayName="Elements13_4_211" ref="A6:E37" headerRowCount="1" totalsRowCount="1" totalsRowCellStyle="styleRegular">
  <autoFilter ref="A6:E36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id="55" name="Elements13_4_221" displayName="Elements13_4_221" ref="A6:E9" headerRowCount="1" totalsRowCount="1" totalsRowCellStyle="styleRegular">
  <autoFilter ref="A6:E8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id="56" name="Elements13_4_231" displayName="Elements13_4_231" ref="A6:E8" headerRowCount="1" totalsRowCount="1" totalsRowCellStyle="styleRegular">
  <autoFilter ref="A6:E7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id="57" name="Elements13_4_241" displayName="Elements13_4_241" ref="A6:E10" headerRowCount="1" totalsRowCount="1" totalsRowCellStyle="styleRegular">
  <autoFilter ref="A6:E9"/>
  <tableColumns count="5">
    <tableColumn id="1" name="Projeto"/>
    <tableColumn id="2" name="Vínculo"/>
    <tableColumn id="3" name="Elemento" totalsRowFunction="count"/>
    <tableColumn id="4" name="Id do Revit"/>
    <tableColumn id="5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id="6" name="Criteria_Summary13.4.6" displayName="Criteria_Summary13.4.6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id="7" name="Criteria_Summary13.4.7" displayName="Criteria_Summary13.4.7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id="8" name="Criteria_Summary13.4.8" displayName="Criteria_Summary13.4.8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id="9" name="Criteria_Summary13.4.9" displayName="Criteria_Summary13.4.9" ref="A7:E9" headerRowCount="1" totalsRowCount="1" totalsRowCellStyle="styleRegular">
  <autoFilter ref="A7:E8"/>
  <tableColumns count="5">
    <tableColumn id="1" name="Item"/>
    <tableColumn id="2" name="Tipo"/>
    <tableColumn id="3" name="Elementos" totalsRowFunction="sum"/>
    <tableColumn id="4" name="Nome do Subcritério"/>
    <tableColumn id="5" name="Total" totalsRowFunction="sum"/>
  </tableColumns>
  <tableStyleInfo name="TableStyleLight4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hyperlink" Target="#&apos;13.4&apos;!A1" TargetMode="External"/><Relationship Id="rId2" Type="http://schemas.openxmlformats.org/officeDocument/2006/relationships/hyperlink" Target="#&apos;13.4.1&apos;!A1" TargetMode="External"/><Relationship Id="rId3" Type="http://schemas.openxmlformats.org/officeDocument/2006/relationships/hyperlink" Target="#&apos;13.4.1E&apos;!A1" TargetMode="External"/><Relationship Id="rId4" Type="http://schemas.openxmlformats.org/officeDocument/2006/relationships/hyperlink" Target="#&apos;13.4.2&apos;!A1" TargetMode="External"/><Relationship Id="rId5" Type="http://schemas.openxmlformats.org/officeDocument/2006/relationships/hyperlink" Target="#&apos;13.4.2E&apos;!A1" TargetMode="External"/><Relationship Id="rId6" Type="http://schemas.openxmlformats.org/officeDocument/2006/relationships/hyperlink" Target="#&apos;13.4.3&apos;!A1" TargetMode="External"/><Relationship Id="rId7" Type="http://schemas.openxmlformats.org/officeDocument/2006/relationships/hyperlink" Target="#&apos;13.4.3E&apos;!A1" TargetMode="External"/><Relationship Id="rId8" Type="http://schemas.openxmlformats.org/officeDocument/2006/relationships/hyperlink" Target="#&apos;13.4.4&apos;!A1" TargetMode="External"/><Relationship Id="rId9" Type="http://schemas.openxmlformats.org/officeDocument/2006/relationships/hyperlink" Target="#&apos;13.4.4E&apos;!A1" TargetMode="External"/><Relationship Id="rId10" Type="http://schemas.openxmlformats.org/officeDocument/2006/relationships/hyperlink" Target="#&apos;13.4.5&apos;!A1" TargetMode="External"/><Relationship Id="rId11" Type="http://schemas.openxmlformats.org/officeDocument/2006/relationships/hyperlink" Target="#&apos;13.4.5E&apos;!A1" TargetMode="External"/><Relationship Id="rId12" Type="http://schemas.openxmlformats.org/officeDocument/2006/relationships/hyperlink" Target="#&apos;13.4.6&apos;!A1" TargetMode="External"/><Relationship Id="rId13" Type="http://schemas.openxmlformats.org/officeDocument/2006/relationships/hyperlink" Target="#&apos;13.4.6E&apos;!A1" TargetMode="External"/><Relationship Id="rId14" Type="http://schemas.openxmlformats.org/officeDocument/2006/relationships/hyperlink" Target="#&apos;13.4.7&apos;!A1" TargetMode="External"/><Relationship Id="rId15" Type="http://schemas.openxmlformats.org/officeDocument/2006/relationships/hyperlink" Target="#&apos;13.4.7E&apos;!A1" TargetMode="External"/><Relationship Id="rId16" Type="http://schemas.openxmlformats.org/officeDocument/2006/relationships/hyperlink" Target="#&apos;13.4.8&apos;!A1" TargetMode="External"/><Relationship Id="rId17" Type="http://schemas.openxmlformats.org/officeDocument/2006/relationships/hyperlink" Target="#&apos;13.4.8E&apos;!A1" TargetMode="External"/><Relationship Id="rId18" Type="http://schemas.openxmlformats.org/officeDocument/2006/relationships/hyperlink" Target="#&apos;13.4.9&apos;!A1" TargetMode="External"/><Relationship Id="rId19" Type="http://schemas.openxmlformats.org/officeDocument/2006/relationships/hyperlink" Target="#&apos;13.4.9E&apos;!A1" TargetMode="External"/><Relationship Id="rId20" Type="http://schemas.openxmlformats.org/officeDocument/2006/relationships/hyperlink" Target="#&apos;13.4.10&apos;!A1" TargetMode="External"/><Relationship Id="rId21" Type="http://schemas.openxmlformats.org/officeDocument/2006/relationships/hyperlink" Target="#&apos;13.4.10E&apos;!A1" TargetMode="External"/><Relationship Id="rId22" Type="http://schemas.openxmlformats.org/officeDocument/2006/relationships/hyperlink" Target="#&apos;13.4.11&apos;!A1" TargetMode="External"/><Relationship Id="rId23" Type="http://schemas.openxmlformats.org/officeDocument/2006/relationships/hyperlink" Target="#&apos;13.4.11E&apos;!A1" TargetMode="External"/><Relationship Id="rId24" Type="http://schemas.openxmlformats.org/officeDocument/2006/relationships/hyperlink" Target="#&apos;13.4.12&apos;!A1" TargetMode="External"/><Relationship Id="rId25" Type="http://schemas.openxmlformats.org/officeDocument/2006/relationships/hyperlink" Target="#&apos;13.4.12E&apos;!A1" TargetMode="External"/><Relationship Id="rId26" Type="http://schemas.openxmlformats.org/officeDocument/2006/relationships/hyperlink" Target="#&apos;13.4.13&apos;!A1" TargetMode="External"/><Relationship Id="rId27" Type="http://schemas.openxmlformats.org/officeDocument/2006/relationships/hyperlink" Target="#&apos;13.4.13E&apos;!A1" TargetMode="External"/><Relationship Id="rId28" Type="http://schemas.openxmlformats.org/officeDocument/2006/relationships/hyperlink" Target="#&apos;13.4.14&apos;!A1" TargetMode="External"/><Relationship Id="rId29" Type="http://schemas.openxmlformats.org/officeDocument/2006/relationships/hyperlink" Target="#&apos;13.4.14E&apos;!A1" TargetMode="External"/><Relationship Id="rId30" Type="http://schemas.openxmlformats.org/officeDocument/2006/relationships/hyperlink" Target="#&apos;13.4.15&apos;!A1" TargetMode="External"/><Relationship Id="rId31" Type="http://schemas.openxmlformats.org/officeDocument/2006/relationships/hyperlink" Target="#&apos;13.4.15E&apos;!A1" TargetMode="External"/><Relationship Id="rId32" Type="http://schemas.openxmlformats.org/officeDocument/2006/relationships/hyperlink" Target="#&apos;13.4.16&apos;!A1" TargetMode="External"/><Relationship Id="rId33" Type="http://schemas.openxmlformats.org/officeDocument/2006/relationships/hyperlink" Target="#&apos;13.4.16E&apos;!A1" TargetMode="External"/><Relationship Id="rId34" Type="http://schemas.openxmlformats.org/officeDocument/2006/relationships/hyperlink" Target="#&apos;13.4.17&apos;!A1" TargetMode="External"/><Relationship Id="rId35" Type="http://schemas.openxmlformats.org/officeDocument/2006/relationships/hyperlink" Target="#&apos;13.4.17E&apos;!A1" TargetMode="External"/><Relationship Id="rId36" Type="http://schemas.openxmlformats.org/officeDocument/2006/relationships/hyperlink" Target="#&apos;13.4.18&apos;!A1" TargetMode="External"/><Relationship Id="rId37" Type="http://schemas.openxmlformats.org/officeDocument/2006/relationships/hyperlink" Target="#&apos;13.4.18E&apos;!A1" TargetMode="External"/><Relationship Id="rId38" Type="http://schemas.openxmlformats.org/officeDocument/2006/relationships/hyperlink" Target="#&apos;13.4.19&apos;!A1" TargetMode="External"/><Relationship Id="rId39" Type="http://schemas.openxmlformats.org/officeDocument/2006/relationships/hyperlink" Target="#&apos;13.4.19E&apos;!A1" TargetMode="External"/><Relationship Id="rId40" Type="http://schemas.openxmlformats.org/officeDocument/2006/relationships/hyperlink" Target="#&apos;13.4.20&apos;!A1" TargetMode="External"/><Relationship Id="rId41" Type="http://schemas.openxmlformats.org/officeDocument/2006/relationships/hyperlink" Target="#&apos;13.4.20E&apos;!A1" TargetMode="External"/><Relationship Id="rId42" Type="http://schemas.openxmlformats.org/officeDocument/2006/relationships/hyperlink" Target="#&apos;13.4.21&apos;!A1" TargetMode="External"/><Relationship Id="rId43" Type="http://schemas.openxmlformats.org/officeDocument/2006/relationships/hyperlink" Target="#&apos;13.4.21E&apos;!A1" TargetMode="External"/><Relationship Id="rId44" Type="http://schemas.openxmlformats.org/officeDocument/2006/relationships/hyperlink" Target="#&apos;13.4.22&apos;!A1" TargetMode="External"/><Relationship Id="rId45" Type="http://schemas.openxmlformats.org/officeDocument/2006/relationships/hyperlink" Target="#&apos;13.4.22E&apos;!A1" TargetMode="External"/><Relationship Id="rId46" Type="http://schemas.openxmlformats.org/officeDocument/2006/relationships/hyperlink" Target="#&apos;13.4.23&apos;!A1" TargetMode="External"/><Relationship Id="rId47" Type="http://schemas.openxmlformats.org/officeDocument/2006/relationships/hyperlink" Target="#&apos;13.4.23E&apos;!A1" TargetMode="External"/><Relationship Id="rId48" Type="http://schemas.openxmlformats.org/officeDocument/2006/relationships/hyperlink" Target="#&apos;13.4.24&apos;!A1" TargetMode="External"/><Relationship Id="rId49" Type="http://schemas.openxmlformats.org/officeDocument/2006/relationships/hyperlink" Target="#&apos;13.4.24E&apos;!A1" TargetMode="Externa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8E&apos;!A1" TargetMode="External"/><Relationship Id="rId4" Type="http://schemas.openxmlformats.org/officeDocument/2006/relationships/hyperlink" Target="#&apos;13.4.8E&apos;!A1" TargetMode="Externa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9E&apos;!A1" TargetMode="External"/><Relationship Id="rId4" Type="http://schemas.openxmlformats.org/officeDocument/2006/relationships/hyperlink" Target="#&apos;13.4.9E&apos;!A1" TargetMode="Externa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0E&apos;!A1" TargetMode="External"/><Relationship Id="rId4" Type="http://schemas.openxmlformats.org/officeDocument/2006/relationships/hyperlink" Target="#&apos;13.4.10E&apos;!A1" TargetMode="Externa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1E&apos;!A1" TargetMode="External"/><Relationship Id="rId4" Type="http://schemas.openxmlformats.org/officeDocument/2006/relationships/hyperlink" Target="#&apos;13.4.11E&apos;!A1" TargetMode="Externa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2E&apos;!A1" TargetMode="External"/><Relationship Id="rId4" Type="http://schemas.openxmlformats.org/officeDocument/2006/relationships/hyperlink" Target="#&apos;13.4.12E&apos;!A1" TargetMode="Externa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3E&apos;!A1" TargetMode="External"/><Relationship Id="rId4" Type="http://schemas.openxmlformats.org/officeDocument/2006/relationships/hyperlink" Target="#&apos;13.4.13E&apos;!A1" TargetMode="Externa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4E&apos;!A1" TargetMode="External"/><Relationship Id="rId4" Type="http://schemas.openxmlformats.org/officeDocument/2006/relationships/hyperlink" Target="#&apos;13.4.14E&apos;!A1" TargetMode="Externa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5E&apos;!A1" TargetMode="External"/><Relationship Id="rId4" Type="http://schemas.openxmlformats.org/officeDocument/2006/relationships/hyperlink" Target="#&apos;13.4.15E&apos;!A1" TargetMode="Externa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6E&apos;!A1" TargetMode="External"/><Relationship Id="rId4" Type="http://schemas.openxmlformats.org/officeDocument/2006/relationships/hyperlink" Target="#&apos;13.4.16E&apos;!A1" TargetMode="Externa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7E&apos;!A1" TargetMode="External"/><Relationship Id="rId4" Type="http://schemas.openxmlformats.org/officeDocument/2006/relationships/hyperlink" Target="#&apos;13.4.17E&apos;!A1" TargetMode="Externa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hyperlink" Target="#&apos;Or&#231;amento&apos;!A1" TargetMode="Externa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18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8E&apos;!A1" TargetMode="External"/><Relationship Id="rId4" Type="http://schemas.openxmlformats.org/officeDocument/2006/relationships/hyperlink" Target="#&apos;13.4.18E&apos;!A1" TargetMode="Externa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9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9E&apos;!A1" TargetMode="External"/><Relationship Id="rId4" Type="http://schemas.openxmlformats.org/officeDocument/2006/relationships/hyperlink" Target="#&apos;13.4.19E&apos;!A1" TargetMode="Externa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20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0E&apos;!A1" TargetMode="External"/><Relationship Id="rId4" Type="http://schemas.openxmlformats.org/officeDocument/2006/relationships/hyperlink" Target="#&apos;13.4.20E&apos;!A1" TargetMode="Externa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2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1E&apos;!A1" TargetMode="External"/><Relationship Id="rId4" Type="http://schemas.openxmlformats.org/officeDocument/2006/relationships/hyperlink" Target="#&apos;13.4.21E&apos;!A1" TargetMode="Externa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table" Target="../tables/table2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2E&apos;!A1" TargetMode="External"/><Relationship Id="rId4" Type="http://schemas.openxmlformats.org/officeDocument/2006/relationships/hyperlink" Target="#&apos;13.4.22E&apos;!A1" TargetMode="Externa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table" Target="../tables/table2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3E&apos;!A1" TargetMode="External"/><Relationship Id="rId4" Type="http://schemas.openxmlformats.org/officeDocument/2006/relationships/hyperlink" Target="#&apos;13.4.23E&apos;!A1" TargetMode="Externa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2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4E&apos;!A1" TargetMode="External"/><Relationship Id="rId4" Type="http://schemas.openxmlformats.org/officeDocument/2006/relationships/hyperlink" Target="#&apos;13.4.24E&apos;!A1" TargetMode="Externa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table" Target="../tables/table25.xml"/><Relationship Id="rId2" Type="http://schemas.openxmlformats.org/officeDocument/2006/relationships/hyperlink" Target="#&apos;13.4.1&apos;!A1" TargetMode="External"/><Relationship Id="rId3" Type="http://schemas.openxmlformats.org/officeDocument/2006/relationships/hyperlink" Target="#&apos;13.4.1&apos;!A1" TargetMode="External"/><Relationship Id="rId4" Type="http://schemas.openxmlformats.org/officeDocument/2006/relationships/hyperlink" Target="#&apos;13.4.1&apos;!A1" TargetMode="External"/><Relationship Id="rId5" Type="http://schemas.openxmlformats.org/officeDocument/2006/relationships/hyperlink" Target="#&apos;13.4.1&apos;!A1" TargetMode="External"/><Relationship Id="rId6" Type="http://schemas.openxmlformats.org/officeDocument/2006/relationships/hyperlink" Target="#&apos;13.4.1&apos;!A1" TargetMode="External"/><Relationship Id="rId7" Type="http://schemas.openxmlformats.org/officeDocument/2006/relationships/hyperlink" Target="#&apos;13.4.1&apos;!A1" TargetMode="External"/><Relationship Id="rId8" Type="http://schemas.openxmlformats.org/officeDocument/2006/relationships/hyperlink" Target="#&apos;13.4.1&apos;!A1" TargetMode="External"/><Relationship Id="rId9" Type="http://schemas.openxmlformats.org/officeDocument/2006/relationships/hyperlink" Target="#&apos;13.4.1&apos;!A1" TargetMode="External"/><Relationship Id="rId10" Type="http://schemas.openxmlformats.org/officeDocument/2006/relationships/hyperlink" Target="#&apos;13.4.1&apos;!A1" TargetMode="External"/><Relationship Id="rId11" Type="http://schemas.openxmlformats.org/officeDocument/2006/relationships/hyperlink" Target="#&apos;13.4.1&apos;!A1" TargetMode="External"/><Relationship Id="rId12" Type="http://schemas.openxmlformats.org/officeDocument/2006/relationships/hyperlink" Target="#&apos;13.4.1&apos;!A1" TargetMode="External"/><Relationship Id="rId13" Type="http://schemas.openxmlformats.org/officeDocument/2006/relationships/hyperlink" Target="#&apos;13.4.1&apos;!A1" TargetMode="External"/><Relationship Id="rId14" Type="http://schemas.openxmlformats.org/officeDocument/2006/relationships/hyperlink" Target="#&apos;13.4.1&apos;!A1" TargetMode="External"/><Relationship Id="rId15" Type="http://schemas.openxmlformats.org/officeDocument/2006/relationships/hyperlink" Target="#&apos;13.4.1&apos;!A1" TargetMode="External"/><Relationship Id="rId16" Type="http://schemas.openxmlformats.org/officeDocument/2006/relationships/hyperlink" Target="#&apos;13.4.1&apos;!A1" TargetMode="Externa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table" Target="../tables/table26.xml"/><Relationship Id="rId2" Type="http://schemas.openxmlformats.org/officeDocument/2006/relationships/hyperlink" Target="#&apos;13.4.2&apos;!A1" TargetMode="External"/><Relationship Id="rId3" Type="http://schemas.openxmlformats.org/officeDocument/2006/relationships/hyperlink" Target="#&apos;13.4.2&apos;!A1" TargetMode="External"/><Relationship Id="rId4" Type="http://schemas.openxmlformats.org/officeDocument/2006/relationships/hyperlink" Target="#&apos;13.4.2&apos;!A1" TargetMode="External"/><Relationship Id="rId5" Type="http://schemas.openxmlformats.org/officeDocument/2006/relationships/hyperlink" Target="#&apos;13.4.2&apos;!A1" TargetMode="External"/><Relationship Id="rId6" Type="http://schemas.openxmlformats.org/officeDocument/2006/relationships/hyperlink" Target="#&apos;13.4.2&apos;!A1" TargetMode="External"/><Relationship Id="rId7" Type="http://schemas.openxmlformats.org/officeDocument/2006/relationships/hyperlink" Target="#&apos;13.4.2&apos;!A1" TargetMode="External"/><Relationship Id="rId8" Type="http://schemas.openxmlformats.org/officeDocument/2006/relationships/hyperlink" Target="#&apos;13.4.2&apos;!A1" TargetMode="External"/><Relationship Id="rId9" Type="http://schemas.openxmlformats.org/officeDocument/2006/relationships/hyperlink" Target="#&apos;13.4.2&apos;!A1" TargetMode="External"/><Relationship Id="rId10" Type="http://schemas.openxmlformats.org/officeDocument/2006/relationships/hyperlink" Target="#&apos;13.4.2&apos;!A1" TargetMode="External"/><Relationship Id="rId11" Type="http://schemas.openxmlformats.org/officeDocument/2006/relationships/hyperlink" Target="#&apos;13.4.2&apos;!A1" TargetMode="External"/><Relationship Id="rId12" Type="http://schemas.openxmlformats.org/officeDocument/2006/relationships/hyperlink" Target="#&apos;13.4.2&apos;!A1" TargetMode="External"/><Relationship Id="rId13" Type="http://schemas.openxmlformats.org/officeDocument/2006/relationships/hyperlink" Target="#&apos;13.4.2&apos;!A1" TargetMode="External"/><Relationship Id="rId14" Type="http://schemas.openxmlformats.org/officeDocument/2006/relationships/hyperlink" Target="#&apos;13.4.2&apos;!A1" TargetMode="External"/><Relationship Id="rId15" Type="http://schemas.openxmlformats.org/officeDocument/2006/relationships/hyperlink" Target="#&apos;13.4.2&apos;!A1" TargetMode="External"/><Relationship Id="rId16" Type="http://schemas.openxmlformats.org/officeDocument/2006/relationships/hyperlink" Target="#&apos;13.4.2&apos;!A1" TargetMode="Externa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27.xml"/><Relationship Id="rId2" Type="http://schemas.openxmlformats.org/officeDocument/2006/relationships/hyperlink" Target="#&apos;13.4.3&apos;!A1" TargetMode="External"/><Relationship Id="rId3" Type="http://schemas.openxmlformats.org/officeDocument/2006/relationships/hyperlink" Target="#&apos;13.4.3&apos;!A1" TargetMode="External"/><Relationship Id="rId4" Type="http://schemas.openxmlformats.org/officeDocument/2006/relationships/hyperlink" Target="#&apos;13.4.3&apos;!A1" TargetMode="External"/><Relationship Id="rId5" Type="http://schemas.openxmlformats.org/officeDocument/2006/relationships/hyperlink" Target="#&apos;13.4.3&apos;!A1" TargetMode="External"/><Relationship Id="rId6" Type="http://schemas.openxmlformats.org/officeDocument/2006/relationships/hyperlink" Target="#&apos;13.4.3&apos;!A1" TargetMode="External"/><Relationship Id="rId7" Type="http://schemas.openxmlformats.org/officeDocument/2006/relationships/hyperlink" Target="#&apos;13.4.3&apos;!A1" TargetMode="External"/><Relationship Id="rId8" Type="http://schemas.openxmlformats.org/officeDocument/2006/relationships/hyperlink" Target="#&apos;13.4.3&apos;!A1" TargetMode="External"/><Relationship Id="rId9" Type="http://schemas.openxmlformats.org/officeDocument/2006/relationships/hyperlink" Target="#&apos;13.4.3&apos;!A1" TargetMode="External"/><Relationship Id="rId10" Type="http://schemas.openxmlformats.org/officeDocument/2006/relationships/hyperlink" Target="#&apos;13.4.3&apos;!A1" TargetMode="External"/><Relationship Id="rId11" Type="http://schemas.openxmlformats.org/officeDocument/2006/relationships/hyperlink" Target="#&apos;13.4.3&apos;!A1" TargetMode="External"/><Relationship Id="rId12" Type="http://schemas.openxmlformats.org/officeDocument/2006/relationships/hyperlink" Target="#&apos;13.4.3&apos;!A1" TargetMode="External"/><Relationship Id="rId13" Type="http://schemas.openxmlformats.org/officeDocument/2006/relationships/hyperlink" Target="#&apos;13.4.3&apos;!A1" TargetMode="External"/><Relationship Id="rId14" Type="http://schemas.openxmlformats.org/officeDocument/2006/relationships/hyperlink" Target="#&apos;13.4.3&apos;!A1" TargetMode="External"/><Relationship Id="rId15" Type="http://schemas.openxmlformats.org/officeDocument/2006/relationships/hyperlink" Target="#&apos;13.4.3&apos;!A1" TargetMode="External"/><Relationship Id="rId16" Type="http://schemas.openxmlformats.org/officeDocument/2006/relationships/hyperlink" Target="#&apos;13.4.3&apos;!A1" TargetMode="Externa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1E&apos;!A1" TargetMode="External"/><Relationship Id="rId4" Type="http://schemas.openxmlformats.org/officeDocument/2006/relationships/hyperlink" Target="#&apos;13.4.1E&apos;!A1" TargetMode="Externa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table" Target="../tables/table28.xml"/><Relationship Id="rId2" Type="http://schemas.openxmlformats.org/officeDocument/2006/relationships/hyperlink" Target="#&apos;13.4.4&apos;!A1" TargetMode="External"/><Relationship Id="rId3" Type="http://schemas.openxmlformats.org/officeDocument/2006/relationships/hyperlink" Target="#&apos;13.4.4&apos;!A1" TargetMode="External"/><Relationship Id="rId4" Type="http://schemas.openxmlformats.org/officeDocument/2006/relationships/hyperlink" Target="#&apos;13.4.4&apos;!A1" TargetMode="External"/><Relationship Id="rId5" Type="http://schemas.openxmlformats.org/officeDocument/2006/relationships/hyperlink" Target="#&apos;13.4.4&apos;!A1" TargetMode="External"/><Relationship Id="rId6" Type="http://schemas.openxmlformats.org/officeDocument/2006/relationships/hyperlink" Target="#&apos;13.4.4&apos;!A1" TargetMode="External"/><Relationship Id="rId7" Type="http://schemas.openxmlformats.org/officeDocument/2006/relationships/hyperlink" Target="#&apos;13.4.4&apos;!A1" TargetMode="External"/><Relationship Id="rId8" Type="http://schemas.openxmlformats.org/officeDocument/2006/relationships/hyperlink" Target="#&apos;13.4.4&apos;!A1" TargetMode="External"/><Relationship Id="rId9" Type="http://schemas.openxmlformats.org/officeDocument/2006/relationships/hyperlink" Target="#&apos;13.4.4&apos;!A1" TargetMode="External"/><Relationship Id="rId10" Type="http://schemas.openxmlformats.org/officeDocument/2006/relationships/hyperlink" Target="#&apos;13.4.4&apos;!A1" TargetMode="External"/><Relationship Id="rId11" Type="http://schemas.openxmlformats.org/officeDocument/2006/relationships/hyperlink" Target="#&apos;13.4.4&apos;!A1" TargetMode="External"/><Relationship Id="rId12" Type="http://schemas.openxmlformats.org/officeDocument/2006/relationships/hyperlink" Target="#&apos;13.4.4&apos;!A1" TargetMode="External"/><Relationship Id="rId13" Type="http://schemas.openxmlformats.org/officeDocument/2006/relationships/hyperlink" Target="#&apos;13.4.4&apos;!A1" TargetMode="External"/><Relationship Id="rId14" Type="http://schemas.openxmlformats.org/officeDocument/2006/relationships/hyperlink" Target="#&apos;13.4.4&apos;!A1" TargetMode="External"/><Relationship Id="rId15" Type="http://schemas.openxmlformats.org/officeDocument/2006/relationships/hyperlink" Target="#&apos;13.4.4&apos;!A1" TargetMode="External"/><Relationship Id="rId16" Type="http://schemas.openxmlformats.org/officeDocument/2006/relationships/hyperlink" Target="#&apos;13.4.4&apos;!A1" TargetMode="Externa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table" Target="../tables/table29.xml"/><Relationship Id="rId2" Type="http://schemas.openxmlformats.org/officeDocument/2006/relationships/hyperlink" Target="#&apos;13.4.5&apos;!A1" TargetMode="External"/><Relationship Id="rId3" Type="http://schemas.openxmlformats.org/officeDocument/2006/relationships/hyperlink" Target="#&apos;13.4.5&apos;!A1" TargetMode="External"/><Relationship Id="rId4" Type="http://schemas.openxmlformats.org/officeDocument/2006/relationships/hyperlink" Target="#&apos;13.4.5&apos;!A1" TargetMode="External"/><Relationship Id="rId5" Type="http://schemas.openxmlformats.org/officeDocument/2006/relationships/hyperlink" Target="#&apos;13.4.5&apos;!A1" TargetMode="External"/><Relationship Id="rId6" Type="http://schemas.openxmlformats.org/officeDocument/2006/relationships/hyperlink" Target="#&apos;13.4.5&apos;!A1" TargetMode="External"/><Relationship Id="rId7" Type="http://schemas.openxmlformats.org/officeDocument/2006/relationships/hyperlink" Target="#&apos;13.4.5&apos;!A1" TargetMode="External"/><Relationship Id="rId8" Type="http://schemas.openxmlformats.org/officeDocument/2006/relationships/hyperlink" Target="#&apos;13.4.5&apos;!A1" TargetMode="External"/><Relationship Id="rId9" Type="http://schemas.openxmlformats.org/officeDocument/2006/relationships/hyperlink" Target="#&apos;13.4.5&apos;!A1" TargetMode="External"/><Relationship Id="rId10" Type="http://schemas.openxmlformats.org/officeDocument/2006/relationships/hyperlink" Target="#&apos;13.4.5&apos;!A1" TargetMode="External"/><Relationship Id="rId11" Type="http://schemas.openxmlformats.org/officeDocument/2006/relationships/hyperlink" Target="#&apos;13.4.5&apos;!A1" TargetMode="External"/><Relationship Id="rId12" Type="http://schemas.openxmlformats.org/officeDocument/2006/relationships/hyperlink" Target="#&apos;13.4.5&apos;!A1" TargetMode="External"/><Relationship Id="rId13" Type="http://schemas.openxmlformats.org/officeDocument/2006/relationships/hyperlink" Target="#&apos;13.4.5&apos;!A1" TargetMode="External"/><Relationship Id="rId14" Type="http://schemas.openxmlformats.org/officeDocument/2006/relationships/hyperlink" Target="#&apos;13.4.5&apos;!A1" TargetMode="External"/><Relationship Id="rId15" Type="http://schemas.openxmlformats.org/officeDocument/2006/relationships/hyperlink" Target="#&apos;13.4.5&apos;!A1" TargetMode="External"/><Relationship Id="rId16" Type="http://schemas.openxmlformats.org/officeDocument/2006/relationships/hyperlink" Target="#&apos;13.4.5&apos;!A1" TargetMode="Externa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30.xml"/><Relationship Id="rId2" Type="http://schemas.openxmlformats.org/officeDocument/2006/relationships/hyperlink" Target="#&apos;13.4.6&apos;!A1" TargetMode="External"/><Relationship Id="rId3" Type="http://schemas.openxmlformats.org/officeDocument/2006/relationships/hyperlink" Target="#&apos;13.4.6&apos;!A1" TargetMode="External"/><Relationship Id="rId4" Type="http://schemas.openxmlformats.org/officeDocument/2006/relationships/hyperlink" Target="#&apos;13.4.6&apos;!A1" TargetMode="External"/><Relationship Id="rId5" Type="http://schemas.openxmlformats.org/officeDocument/2006/relationships/hyperlink" Target="#&apos;13.4.6&apos;!A1" TargetMode="External"/><Relationship Id="rId6" Type="http://schemas.openxmlformats.org/officeDocument/2006/relationships/hyperlink" Target="#&apos;13.4.6&apos;!A1" TargetMode="External"/><Relationship Id="rId7" Type="http://schemas.openxmlformats.org/officeDocument/2006/relationships/hyperlink" Target="#&apos;13.4.6&apos;!A1" TargetMode="External"/><Relationship Id="rId8" Type="http://schemas.openxmlformats.org/officeDocument/2006/relationships/hyperlink" Target="#&apos;13.4.6&apos;!A1" TargetMode="External"/><Relationship Id="rId9" Type="http://schemas.openxmlformats.org/officeDocument/2006/relationships/hyperlink" Target="#&apos;13.4.6&apos;!A1" TargetMode="External"/><Relationship Id="rId10" Type="http://schemas.openxmlformats.org/officeDocument/2006/relationships/hyperlink" Target="#&apos;13.4.6&apos;!A1" TargetMode="External"/><Relationship Id="rId11" Type="http://schemas.openxmlformats.org/officeDocument/2006/relationships/hyperlink" Target="#&apos;13.4.6&apos;!A1" TargetMode="External"/><Relationship Id="rId12" Type="http://schemas.openxmlformats.org/officeDocument/2006/relationships/hyperlink" Target="#&apos;13.4.6&apos;!A1" TargetMode="External"/><Relationship Id="rId13" Type="http://schemas.openxmlformats.org/officeDocument/2006/relationships/hyperlink" Target="#&apos;13.4.6&apos;!A1" TargetMode="External"/><Relationship Id="rId14" Type="http://schemas.openxmlformats.org/officeDocument/2006/relationships/hyperlink" Target="#&apos;13.4.6&apos;!A1" TargetMode="External"/><Relationship Id="rId15" Type="http://schemas.openxmlformats.org/officeDocument/2006/relationships/hyperlink" Target="#&apos;13.4.6&apos;!A1" TargetMode="External"/><Relationship Id="rId16" Type="http://schemas.openxmlformats.org/officeDocument/2006/relationships/hyperlink" Target="#&apos;13.4.6&apos;!A1" TargetMode="Externa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table" Target="../tables/table31.xml"/><Relationship Id="rId2" Type="http://schemas.openxmlformats.org/officeDocument/2006/relationships/hyperlink" Target="#&apos;13.4.7&apos;!A1" TargetMode="External"/><Relationship Id="rId3" Type="http://schemas.openxmlformats.org/officeDocument/2006/relationships/hyperlink" Target="#&apos;13.4.7&apos;!A1" TargetMode="External"/><Relationship Id="rId4" Type="http://schemas.openxmlformats.org/officeDocument/2006/relationships/hyperlink" Target="#&apos;13.4.7&apos;!A1" TargetMode="External"/><Relationship Id="rId5" Type="http://schemas.openxmlformats.org/officeDocument/2006/relationships/hyperlink" Target="#&apos;13.4.7&apos;!A1" TargetMode="External"/><Relationship Id="rId6" Type="http://schemas.openxmlformats.org/officeDocument/2006/relationships/hyperlink" Target="#&apos;13.4.7&apos;!A1" TargetMode="External"/><Relationship Id="rId7" Type="http://schemas.openxmlformats.org/officeDocument/2006/relationships/hyperlink" Target="#&apos;13.4.7&apos;!A1" TargetMode="External"/><Relationship Id="rId8" Type="http://schemas.openxmlformats.org/officeDocument/2006/relationships/hyperlink" Target="#&apos;13.4.7&apos;!A1" TargetMode="External"/><Relationship Id="rId9" Type="http://schemas.openxmlformats.org/officeDocument/2006/relationships/hyperlink" Target="#&apos;13.4.7&apos;!A1" TargetMode="External"/><Relationship Id="rId10" Type="http://schemas.openxmlformats.org/officeDocument/2006/relationships/hyperlink" Target="#&apos;13.4.7&apos;!A1" TargetMode="External"/><Relationship Id="rId11" Type="http://schemas.openxmlformats.org/officeDocument/2006/relationships/hyperlink" Target="#&apos;13.4.7&apos;!A1" TargetMode="External"/><Relationship Id="rId12" Type="http://schemas.openxmlformats.org/officeDocument/2006/relationships/hyperlink" Target="#&apos;13.4.7&apos;!A1" TargetMode="External"/><Relationship Id="rId13" Type="http://schemas.openxmlformats.org/officeDocument/2006/relationships/hyperlink" Target="#&apos;13.4.7&apos;!A1" TargetMode="External"/><Relationship Id="rId14" Type="http://schemas.openxmlformats.org/officeDocument/2006/relationships/hyperlink" Target="#&apos;13.4.7&apos;!A1" TargetMode="External"/><Relationship Id="rId15" Type="http://schemas.openxmlformats.org/officeDocument/2006/relationships/hyperlink" Target="#&apos;13.4.7&apos;!A1" TargetMode="External"/><Relationship Id="rId16" Type="http://schemas.openxmlformats.org/officeDocument/2006/relationships/hyperlink" Target="#&apos;13.4.7&apos;!A1" TargetMode="Externa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table" Target="../tables/table32.xml"/><Relationship Id="rId2" Type="http://schemas.openxmlformats.org/officeDocument/2006/relationships/hyperlink" Target="#&apos;13.4.8&apos;!A1" TargetMode="External"/><Relationship Id="rId3" Type="http://schemas.openxmlformats.org/officeDocument/2006/relationships/hyperlink" Target="#&apos;13.4.8&apos;!A1" TargetMode="External"/><Relationship Id="rId4" Type="http://schemas.openxmlformats.org/officeDocument/2006/relationships/hyperlink" Target="#&apos;13.4.8&apos;!A1" TargetMode="External"/><Relationship Id="rId5" Type="http://schemas.openxmlformats.org/officeDocument/2006/relationships/hyperlink" Target="#&apos;13.4.8&apos;!A1" TargetMode="External"/><Relationship Id="rId6" Type="http://schemas.openxmlformats.org/officeDocument/2006/relationships/hyperlink" Target="#&apos;13.4.8&apos;!A1" TargetMode="External"/><Relationship Id="rId7" Type="http://schemas.openxmlformats.org/officeDocument/2006/relationships/hyperlink" Target="#&apos;13.4.8&apos;!A1" TargetMode="External"/><Relationship Id="rId8" Type="http://schemas.openxmlformats.org/officeDocument/2006/relationships/hyperlink" Target="#&apos;13.4.8&apos;!A1" TargetMode="External"/><Relationship Id="rId9" Type="http://schemas.openxmlformats.org/officeDocument/2006/relationships/hyperlink" Target="#&apos;13.4.8&apos;!A1" TargetMode="External"/><Relationship Id="rId10" Type="http://schemas.openxmlformats.org/officeDocument/2006/relationships/hyperlink" Target="#&apos;13.4.8&apos;!A1" TargetMode="External"/><Relationship Id="rId11" Type="http://schemas.openxmlformats.org/officeDocument/2006/relationships/hyperlink" Target="#&apos;13.4.8&apos;!A1" TargetMode="External"/><Relationship Id="rId12" Type="http://schemas.openxmlformats.org/officeDocument/2006/relationships/hyperlink" Target="#&apos;13.4.8&apos;!A1" TargetMode="External"/><Relationship Id="rId13" Type="http://schemas.openxmlformats.org/officeDocument/2006/relationships/hyperlink" Target="#&apos;13.4.8&apos;!A1" TargetMode="External"/><Relationship Id="rId14" Type="http://schemas.openxmlformats.org/officeDocument/2006/relationships/hyperlink" Target="#&apos;13.4.8&apos;!A1" TargetMode="External"/><Relationship Id="rId15" Type="http://schemas.openxmlformats.org/officeDocument/2006/relationships/hyperlink" Target="#&apos;13.4.8&apos;!A1" TargetMode="External"/><Relationship Id="rId16" Type="http://schemas.openxmlformats.org/officeDocument/2006/relationships/hyperlink" Target="#&apos;13.4.8&apos;!A1" TargetMode="External"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table" Target="../tables/table33.xml"/><Relationship Id="rId2" Type="http://schemas.openxmlformats.org/officeDocument/2006/relationships/hyperlink" Target="#&apos;13.4.9&apos;!A1" TargetMode="External"/><Relationship Id="rId3" Type="http://schemas.openxmlformats.org/officeDocument/2006/relationships/hyperlink" Target="#&apos;13.4.9&apos;!A1" TargetMode="External"/><Relationship Id="rId4" Type="http://schemas.openxmlformats.org/officeDocument/2006/relationships/hyperlink" Target="#&apos;13.4.9&apos;!A1" TargetMode="External"/><Relationship Id="rId5" Type="http://schemas.openxmlformats.org/officeDocument/2006/relationships/hyperlink" Target="#&apos;13.4.9&apos;!A1" TargetMode="External"/><Relationship Id="rId6" Type="http://schemas.openxmlformats.org/officeDocument/2006/relationships/hyperlink" Target="#&apos;13.4.9&apos;!A1" TargetMode="External"/><Relationship Id="rId7" Type="http://schemas.openxmlformats.org/officeDocument/2006/relationships/hyperlink" Target="#&apos;13.4.9&apos;!A1" TargetMode="External"/><Relationship Id="rId8" Type="http://schemas.openxmlformats.org/officeDocument/2006/relationships/hyperlink" Target="#&apos;13.4.9&apos;!A1" TargetMode="External"/><Relationship Id="rId9" Type="http://schemas.openxmlformats.org/officeDocument/2006/relationships/hyperlink" Target="#&apos;13.4.9&apos;!A1" TargetMode="External"/><Relationship Id="rId10" Type="http://schemas.openxmlformats.org/officeDocument/2006/relationships/hyperlink" Target="#&apos;13.4.9&apos;!A1" TargetMode="External"/><Relationship Id="rId11" Type="http://schemas.openxmlformats.org/officeDocument/2006/relationships/hyperlink" Target="#&apos;13.4.9&apos;!A1" TargetMode="External"/><Relationship Id="rId12" Type="http://schemas.openxmlformats.org/officeDocument/2006/relationships/hyperlink" Target="#&apos;13.4.9&apos;!A1" TargetMode="External"/><Relationship Id="rId13" Type="http://schemas.openxmlformats.org/officeDocument/2006/relationships/hyperlink" Target="#&apos;13.4.9&apos;!A1" TargetMode="External"/><Relationship Id="rId14" Type="http://schemas.openxmlformats.org/officeDocument/2006/relationships/hyperlink" Target="#&apos;13.4.9&apos;!A1" TargetMode="External"/><Relationship Id="rId15" Type="http://schemas.openxmlformats.org/officeDocument/2006/relationships/hyperlink" Target="#&apos;13.4.9&apos;!A1" TargetMode="External"/><Relationship Id="rId16" Type="http://schemas.openxmlformats.org/officeDocument/2006/relationships/hyperlink" Target="#&apos;13.4.9&apos;!A1" TargetMode="External"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table" Target="../tables/table34.xml"/><Relationship Id="rId2" Type="http://schemas.openxmlformats.org/officeDocument/2006/relationships/hyperlink" Target="#&apos;13.4.10&apos;!A1" TargetMode="External"/><Relationship Id="rId3" Type="http://schemas.openxmlformats.org/officeDocument/2006/relationships/hyperlink" Target="#&apos;13.4.10&apos;!A1" TargetMode="External"/><Relationship Id="rId4" Type="http://schemas.openxmlformats.org/officeDocument/2006/relationships/hyperlink" Target="#&apos;13.4.10&apos;!A1" TargetMode="External"/><Relationship Id="rId5" Type="http://schemas.openxmlformats.org/officeDocument/2006/relationships/hyperlink" Target="#&apos;13.4.10&apos;!A1" TargetMode="External"/><Relationship Id="rId6" Type="http://schemas.openxmlformats.org/officeDocument/2006/relationships/hyperlink" Target="#&apos;13.4.10&apos;!A1" TargetMode="External"/><Relationship Id="rId7" Type="http://schemas.openxmlformats.org/officeDocument/2006/relationships/hyperlink" Target="#&apos;13.4.10&apos;!A1" TargetMode="External"/><Relationship Id="rId8" Type="http://schemas.openxmlformats.org/officeDocument/2006/relationships/hyperlink" Target="#&apos;13.4.10&apos;!A1" TargetMode="External"/><Relationship Id="rId9" Type="http://schemas.openxmlformats.org/officeDocument/2006/relationships/hyperlink" Target="#&apos;13.4.10&apos;!A1" TargetMode="External"/><Relationship Id="rId10" Type="http://schemas.openxmlformats.org/officeDocument/2006/relationships/hyperlink" Target="#&apos;13.4.10&apos;!A1" TargetMode="External"/><Relationship Id="rId11" Type="http://schemas.openxmlformats.org/officeDocument/2006/relationships/hyperlink" Target="#&apos;13.4.10&apos;!A1" TargetMode="External"/><Relationship Id="rId12" Type="http://schemas.openxmlformats.org/officeDocument/2006/relationships/hyperlink" Target="#&apos;13.4.10&apos;!A1" TargetMode="External"/><Relationship Id="rId13" Type="http://schemas.openxmlformats.org/officeDocument/2006/relationships/hyperlink" Target="#&apos;13.4.10&apos;!A1" TargetMode="External"/><Relationship Id="rId14" Type="http://schemas.openxmlformats.org/officeDocument/2006/relationships/hyperlink" Target="#&apos;13.4.10&apos;!A1" TargetMode="External"/><Relationship Id="rId15" Type="http://schemas.openxmlformats.org/officeDocument/2006/relationships/hyperlink" Target="#&apos;13.4.10&apos;!A1" TargetMode="External"/><Relationship Id="rId16" Type="http://schemas.openxmlformats.org/officeDocument/2006/relationships/hyperlink" Target="#&apos;13.4.10&apos;!A1" TargetMode="External"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table" Target="../tables/table35.xml"/><Relationship Id="rId2" Type="http://schemas.openxmlformats.org/officeDocument/2006/relationships/table" Target="../tables/table36.xml"/><Relationship Id="rId3" Type="http://schemas.openxmlformats.org/officeDocument/2006/relationships/hyperlink" Target="#&apos;13.4.11&apos;!A1" TargetMode="External"/><Relationship Id="rId4" Type="http://schemas.openxmlformats.org/officeDocument/2006/relationships/hyperlink" Target="#&apos;13.4.11&apos;!A1" TargetMode="External"/><Relationship Id="rId5" Type="http://schemas.openxmlformats.org/officeDocument/2006/relationships/hyperlink" Target="#&apos;13.4.11&apos;!A1" TargetMode="External"/><Relationship Id="rId6" Type="http://schemas.openxmlformats.org/officeDocument/2006/relationships/hyperlink" Target="#&apos;13.4.11&apos;!A1" TargetMode="External"/><Relationship Id="rId7" Type="http://schemas.openxmlformats.org/officeDocument/2006/relationships/hyperlink" Target="#&apos;13.4.11&apos;!A1" TargetMode="External"/><Relationship Id="rId8" Type="http://schemas.openxmlformats.org/officeDocument/2006/relationships/hyperlink" Target="#&apos;13.4.11&apos;!A1" TargetMode="External"/><Relationship Id="rId9" Type="http://schemas.openxmlformats.org/officeDocument/2006/relationships/hyperlink" Target="#&apos;13.4.11&apos;!A1" TargetMode="External"/><Relationship Id="rId10" Type="http://schemas.openxmlformats.org/officeDocument/2006/relationships/hyperlink" Target="#&apos;13.4.11&apos;!A1" TargetMode="External"/><Relationship Id="rId11" Type="http://schemas.openxmlformats.org/officeDocument/2006/relationships/hyperlink" Target="#&apos;13.4.11&apos;!A1" TargetMode="External"/><Relationship Id="rId12" Type="http://schemas.openxmlformats.org/officeDocument/2006/relationships/hyperlink" Target="#&apos;13.4.11&apos;!A1" TargetMode="External"/><Relationship Id="rId13" Type="http://schemas.openxmlformats.org/officeDocument/2006/relationships/hyperlink" Target="#&apos;13.4.11&apos;!A1" TargetMode="External"/><Relationship Id="rId14" Type="http://schemas.openxmlformats.org/officeDocument/2006/relationships/hyperlink" Target="#&apos;13.4.11&apos;!A1" TargetMode="External"/><Relationship Id="rId15" Type="http://schemas.openxmlformats.org/officeDocument/2006/relationships/hyperlink" Target="#&apos;13.4.11&apos;!A1" TargetMode="External"/><Relationship Id="rId16" Type="http://schemas.openxmlformats.org/officeDocument/2006/relationships/hyperlink" Target="#&apos;13.4.11&apos;!A1" TargetMode="External"/><Relationship Id="rId17" Type="http://schemas.openxmlformats.org/officeDocument/2006/relationships/hyperlink" Target="#&apos;13.4.11&apos;!A1" TargetMode="External"/><Relationship Id="rId18" Type="http://schemas.openxmlformats.org/officeDocument/2006/relationships/hyperlink" Target="#&apos;13.4.11&apos;!A1" TargetMode="External"/><Relationship Id="rId19" Type="http://schemas.openxmlformats.org/officeDocument/2006/relationships/hyperlink" Target="#&apos;13.4.11&apos;!A1" TargetMode="External"/><Relationship Id="rId20" Type="http://schemas.openxmlformats.org/officeDocument/2006/relationships/hyperlink" Target="#&apos;13.4.11&apos;!A1" TargetMode="External"/><Relationship Id="rId21" Type="http://schemas.openxmlformats.org/officeDocument/2006/relationships/hyperlink" Target="#&apos;13.4.11&apos;!A1" TargetMode="External"/><Relationship Id="rId22" Type="http://schemas.openxmlformats.org/officeDocument/2006/relationships/hyperlink" Target="#&apos;13.4.11&apos;!A1" TargetMode="External"/><Relationship Id="rId23" Type="http://schemas.openxmlformats.org/officeDocument/2006/relationships/hyperlink" Target="#&apos;13.4.11&apos;!A1" TargetMode="External"/><Relationship Id="rId24" Type="http://schemas.openxmlformats.org/officeDocument/2006/relationships/hyperlink" Target="#&apos;13.4.11&apos;!A1" TargetMode="External"/><Relationship Id="rId25" Type="http://schemas.openxmlformats.org/officeDocument/2006/relationships/hyperlink" Target="#&apos;13.4.11&apos;!A1" TargetMode="External"/><Relationship Id="rId26" Type="http://schemas.openxmlformats.org/officeDocument/2006/relationships/hyperlink" Target="#&apos;13.4.11&apos;!A1" TargetMode="External"/><Relationship Id="rId27" Type="http://schemas.openxmlformats.org/officeDocument/2006/relationships/hyperlink" Target="#&apos;13.4.11&apos;!A1" TargetMode="External"/><Relationship Id="rId28" Type="http://schemas.openxmlformats.org/officeDocument/2006/relationships/hyperlink" Target="#&apos;13.4.11&apos;!A1" TargetMode="External"/><Relationship Id="rId29" Type="http://schemas.openxmlformats.org/officeDocument/2006/relationships/hyperlink" Target="#&apos;13.4.11&apos;!A1" TargetMode="External"/><Relationship Id="rId30" Type="http://schemas.openxmlformats.org/officeDocument/2006/relationships/hyperlink" Target="#&apos;13.4.11&apos;!A1" TargetMode="External"/><Relationship Id="rId31" Type="http://schemas.openxmlformats.org/officeDocument/2006/relationships/hyperlink" Target="#&apos;13.4.11&apos;!A1" TargetMode="External"/><Relationship Id="rId32" Type="http://schemas.openxmlformats.org/officeDocument/2006/relationships/hyperlink" Target="#&apos;13.4.11&apos;!A1" TargetMode="External"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table" Target="../tables/table37.xml"/><Relationship Id="rId2" Type="http://schemas.openxmlformats.org/officeDocument/2006/relationships/hyperlink" Target="#&apos;13.4.12&apos;!A1" TargetMode="External"/><Relationship Id="rId3" Type="http://schemas.openxmlformats.org/officeDocument/2006/relationships/hyperlink" Target="#&apos;13.4.12&apos;!A1" TargetMode="External"/><Relationship Id="rId4" Type="http://schemas.openxmlformats.org/officeDocument/2006/relationships/hyperlink" Target="#&apos;13.4.12&apos;!A1" TargetMode="External"/><Relationship Id="rId5" Type="http://schemas.openxmlformats.org/officeDocument/2006/relationships/hyperlink" Target="#&apos;13.4.12&apos;!A1" TargetMode="External"/><Relationship Id="rId6" Type="http://schemas.openxmlformats.org/officeDocument/2006/relationships/hyperlink" Target="#&apos;13.4.12&apos;!A1" TargetMode="External"/><Relationship Id="rId7" Type="http://schemas.openxmlformats.org/officeDocument/2006/relationships/hyperlink" Target="#&apos;13.4.12&apos;!A1" TargetMode="External"/><Relationship Id="rId8" Type="http://schemas.openxmlformats.org/officeDocument/2006/relationships/hyperlink" Target="#&apos;13.4.12&apos;!A1" TargetMode="External"/><Relationship Id="rId9" Type="http://schemas.openxmlformats.org/officeDocument/2006/relationships/hyperlink" Target="#&apos;13.4.12&apos;!A1" TargetMode="External"/><Relationship Id="rId10" Type="http://schemas.openxmlformats.org/officeDocument/2006/relationships/hyperlink" Target="#&apos;13.4.12&apos;!A1" TargetMode="External"/><Relationship Id="rId11" Type="http://schemas.openxmlformats.org/officeDocument/2006/relationships/hyperlink" Target="#&apos;13.4.12&apos;!A1" TargetMode="External"/><Relationship Id="rId12" Type="http://schemas.openxmlformats.org/officeDocument/2006/relationships/hyperlink" Target="#&apos;13.4.12&apos;!A1" TargetMode="External"/><Relationship Id="rId13" Type="http://schemas.openxmlformats.org/officeDocument/2006/relationships/hyperlink" Target="#&apos;13.4.12&apos;!A1" TargetMode="External"/><Relationship Id="rId14" Type="http://schemas.openxmlformats.org/officeDocument/2006/relationships/hyperlink" Target="#&apos;13.4.12&apos;!A1" TargetMode="External"/><Relationship Id="rId15" Type="http://schemas.openxmlformats.org/officeDocument/2006/relationships/hyperlink" Target="#&apos;13.4.12&apos;!A1" TargetMode="External"/><Relationship Id="rId16" Type="http://schemas.openxmlformats.org/officeDocument/2006/relationships/hyperlink" Target="#&apos;13.4.12&apos;!A1" TargetMode="External"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table" Target="../tables/table38.xml"/><Relationship Id="rId2" Type="http://schemas.openxmlformats.org/officeDocument/2006/relationships/hyperlink" Target="#&apos;13.4.13&apos;!A1" TargetMode="External"/><Relationship Id="rId3" Type="http://schemas.openxmlformats.org/officeDocument/2006/relationships/hyperlink" Target="#&apos;13.4.13&apos;!A1" TargetMode="External"/><Relationship Id="rId4" Type="http://schemas.openxmlformats.org/officeDocument/2006/relationships/hyperlink" Target="#&apos;13.4.13&apos;!A1" TargetMode="External"/><Relationship Id="rId5" Type="http://schemas.openxmlformats.org/officeDocument/2006/relationships/hyperlink" Target="#&apos;13.4.13&apos;!A1" TargetMode="External"/><Relationship Id="rId6" Type="http://schemas.openxmlformats.org/officeDocument/2006/relationships/hyperlink" Target="#&apos;13.4.13&apos;!A1" TargetMode="External"/><Relationship Id="rId7" Type="http://schemas.openxmlformats.org/officeDocument/2006/relationships/hyperlink" Target="#&apos;13.4.13&apos;!A1" TargetMode="External"/><Relationship Id="rId8" Type="http://schemas.openxmlformats.org/officeDocument/2006/relationships/hyperlink" Target="#&apos;13.4.13&apos;!A1" TargetMode="External"/><Relationship Id="rId9" Type="http://schemas.openxmlformats.org/officeDocument/2006/relationships/hyperlink" Target="#&apos;13.4.13&apos;!A1" TargetMode="External"/><Relationship Id="rId10" Type="http://schemas.openxmlformats.org/officeDocument/2006/relationships/hyperlink" Target="#&apos;13.4.13&apos;!A1" TargetMode="External"/><Relationship Id="rId11" Type="http://schemas.openxmlformats.org/officeDocument/2006/relationships/hyperlink" Target="#&apos;13.4.13&apos;!A1" TargetMode="External"/><Relationship Id="rId12" Type="http://schemas.openxmlformats.org/officeDocument/2006/relationships/hyperlink" Target="#&apos;13.4.13&apos;!A1" TargetMode="External"/><Relationship Id="rId13" Type="http://schemas.openxmlformats.org/officeDocument/2006/relationships/hyperlink" Target="#&apos;13.4.13&apos;!A1" TargetMode="External"/><Relationship Id="rId14" Type="http://schemas.openxmlformats.org/officeDocument/2006/relationships/hyperlink" Target="#&apos;13.4.13&apos;!A1" TargetMode="External"/><Relationship Id="rId15" Type="http://schemas.openxmlformats.org/officeDocument/2006/relationships/hyperlink" Target="#&apos;13.4.13&apos;!A1" TargetMode="External"/><Relationship Id="rId16" Type="http://schemas.openxmlformats.org/officeDocument/2006/relationships/hyperlink" Target="#&apos;13.4.13&apos;!A1" TargetMode="Externa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2E&apos;!A1" TargetMode="External"/><Relationship Id="rId4" Type="http://schemas.openxmlformats.org/officeDocument/2006/relationships/hyperlink" Target="#&apos;13.4.2E&apos;!A1" TargetMode="External"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table" Target="../tables/table39.xml"/><Relationship Id="rId2" Type="http://schemas.openxmlformats.org/officeDocument/2006/relationships/hyperlink" Target="#&apos;13.4.14&apos;!A1" TargetMode="External"/><Relationship Id="rId3" Type="http://schemas.openxmlformats.org/officeDocument/2006/relationships/hyperlink" Target="#&apos;13.4.14&apos;!A1" TargetMode="External"/><Relationship Id="rId4" Type="http://schemas.openxmlformats.org/officeDocument/2006/relationships/hyperlink" Target="#&apos;13.4.14&apos;!A1" TargetMode="External"/><Relationship Id="rId5" Type="http://schemas.openxmlformats.org/officeDocument/2006/relationships/hyperlink" Target="#&apos;13.4.14&apos;!A1" TargetMode="External"/><Relationship Id="rId6" Type="http://schemas.openxmlformats.org/officeDocument/2006/relationships/hyperlink" Target="#&apos;13.4.14&apos;!A1" TargetMode="External"/><Relationship Id="rId7" Type="http://schemas.openxmlformats.org/officeDocument/2006/relationships/hyperlink" Target="#&apos;13.4.14&apos;!A1" TargetMode="External"/><Relationship Id="rId8" Type="http://schemas.openxmlformats.org/officeDocument/2006/relationships/hyperlink" Target="#&apos;13.4.14&apos;!A1" TargetMode="External"/><Relationship Id="rId9" Type="http://schemas.openxmlformats.org/officeDocument/2006/relationships/hyperlink" Target="#&apos;13.4.14&apos;!A1" TargetMode="External"/><Relationship Id="rId10" Type="http://schemas.openxmlformats.org/officeDocument/2006/relationships/hyperlink" Target="#&apos;13.4.14&apos;!A1" TargetMode="External"/><Relationship Id="rId11" Type="http://schemas.openxmlformats.org/officeDocument/2006/relationships/hyperlink" Target="#&apos;13.4.14&apos;!A1" TargetMode="External"/><Relationship Id="rId12" Type="http://schemas.openxmlformats.org/officeDocument/2006/relationships/hyperlink" Target="#&apos;13.4.14&apos;!A1" TargetMode="External"/><Relationship Id="rId13" Type="http://schemas.openxmlformats.org/officeDocument/2006/relationships/hyperlink" Target="#&apos;13.4.14&apos;!A1" TargetMode="External"/><Relationship Id="rId14" Type="http://schemas.openxmlformats.org/officeDocument/2006/relationships/hyperlink" Target="#&apos;13.4.14&apos;!A1" TargetMode="External"/><Relationship Id="rId15" Type="http://schemas.openxmlformats.org/officeDocument/2006/relationships/hyperlink" Target="#&apos;13.4.14&apos;!A1" TargetMode="External"/><Relationship Id="rId16" Type="http://schemas.openxmlformats.org/officeDocument/2006/relationships/hyperlink" Target="#&apos;13.4.14&apos;!A1" TargetMode="External"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table" Target="../tables/table40.xml"/><Relationship Id="rId2" Type="http://schemas.openxmlformats.org/officeDocument/2006/relationships/table" Target="../tables/table41.xml"/><Relationship Id="rId3" Type="http://schemas.openxmlformats.org/officeDocument/2006/relationships/hyperlink" Target="#&apos;13.4.15&apos;!A1" TargetMode="External"/><Relationship Id="rId4" Type="http://schemas.openxmlformats.org/officeDocument/2006/relationships/hyperlink" Target="#&apos;13.4.15&apos;!A1" TargetMode="External"/><Relationship Id="rId5" Type="http://schemas.openxmlformats.org/officeDocument/2006/relationships/hyperlink" Target="#&apos;13.4.15&apos;!A1" TargetMode="External"/><Relationship Id="rId6" Type="http://schemas.openxmlformats.org/officeDocument/2006/relationships/hyperlink" Target="#&apos;13.4.15&apos;!A1" TargetMode="External"/><Relationship Id="rId7" Type="http://schemas.openxmlformats.org/officeDocument/2006/relationships/hyperlink" Target="#&apos;13.4.15&apos;!A1" TargetMode="External"/><Relationship Id="rId8" Type="http://schemas.openxmlformats.org/officeDocument/2006/relationships/hyperlink" Target="#&apos;13.4.15&apos;!A1" TargetMode="External"/><Relationship Id="rId9" Type="http://schemas.openxmlformats.org/officeDocument/2006/relationships/hyperlink" Target="#&apos;13.4.15&apos;!A1" TargetMode="External"/><Relationship Id="rId10" Type="http://schemas.openxmlformats.org/officeDocument/2006/relationships/hyperlink" Target="#&apos;13.4.15&apos;!A1" TargetMode="External"/><Relationship Id="rId11" Type="http://schemas.openxmlformats.org/officeDocument/2006/relationships/hyperlink" Target="#&apos;13.4.15&apos;!A1" TargetMode="External"/><Relationship Id="rId12" Type="http://schemas.openxmlformats.org/officeDocument/2006/relationships/hyperlink" Target="#&apos;13.4.15&apos;!A1" TargetMode="External"/><Relationship Id="rId13" Type="http://schemas.openxmlformats.org/officeDocument/2006/relationships/hyperlink" Target="#&apos;13.4.15&apos;!A1" TargetMode="External"/><Relationship Id="rId14" Type="http://schemas.openxmlformats.org/officeDocument/2006/relationships/hyperlink" Target="#&apos;13.4.15&apos;!A1" TargetMode="External"/><Relationship Id="rId15" Type="http://schemas.openxmlformats.org/officeDocument/2006/relationships/hyperlink" Target="#&apos;13.4.15&apos;!A1" TargetMode="External"/><Relationship Id="rId16" Type="http://schemas.openxmlformats.org/officeDocument/2006/relationships/hyperlink" Target="#&apos;13.4.15&apos;!A1" TargetMode="External"/><Relationship Id="rId17" Type="http://schemas.openxmlformats.org/officeDocument/2006/relationships/hyperlink" Target="#&apos;13.4.15&apos;!A1" TargetMode="External"/><Relationship Id="rId18" Type="http://schemas.openxmlformats.org/officeDocument/2006/relationships/hyperlink" Target="#&apos;13.4.15&apos;!A1" TargetMode="External"/><Relationship Id="rId19" Type="http://schemas.openxmlformats.org/officeDocument/2006/relationships/hyperlink" Target="#&apos;13.4.15&apos;!A1" TargetMode="External"/><Relationship Id="rId20" Type="http://schemas.openxmlformats.org/officeDocument/2006/relationships/hyperlink" Target="#&apos;13.4.15&apos;!A1" TargetMode="External"/><Relationship Id="rId21" Type="http://schemas.openxmlformats.org/officeDocument/2006/relationships/hyperlink" Target="#&apos;13.4.15&apos;!A1" TargetMode="External"/><Relationship Id="rId22" Type="http://schemas.openxmlformats.org/officeDocument/2006/relationships/hyperlink" Target="#&apos;13.4.15&apos;!A1" TargetMode="External"/><Relationship Id="rId23" Type="http://schemas.openxmlformats.org/officeDocument/2006/relationships/hyperlink" Target="#&apos;13.4.15&apos;!A1" TargetMode="External"/><Relationship Id="rId24" Type="http://schemas.openxmlformats.org/officeDocument/2006/relationships/hyperlink" Target="#&apos;13.4.15&apos;!A1" TargetMode="External"/><Relationship Id="rId25" Type="http://schemas.openxmlformats.org/officeDocument/2006/relationships/hyperlink" Target="#&apos;13.4.15&apos;!A1" TargetMode="External"/><Relationship Id="rId26" Type="http://schemas.openxmlformats.org/officeDocument/2006/relationships/hyperlink" Target="#&apos;13.4.15&apos;!A1" TargetMode="External"/><Relationship Id="rId27" Type="http://schemas.openxmlformats.org/officeDocument/2006/relationships/hyperlink" Target="#&apos;13.4.15&apos;!A1" TargetMode="External"/><Relationship Id="rId28" Type="http://schemas.openxmlformats.org/officeDocument/2006/relationships/hyperlink" Target="#&apos;13.4.15&apos;!A1" TargetMode="External"/><Relationship Id="rId29" Type="http://schemas.openxmlformats.org/officeDocument/2006/relationships/hyperlink" Target="#&apos;13.4.15&apos;!A1" TargetMode="External"/><Relationship Id="rId30" Type="http://schemas.openxmlformats.org/officeDocument/2006/relationships/hyperlink" Target="#&apos;13.4.15&apos;!A1" TargetMode="External"/><Relationship Id="rId31" Type="http://schemas.openxmlformats.org/officeDocument/2006/relationships/hyperlink" Target="#&apos;13.4.15&apos;!A1" TargetMode="External"/><Relationship Id="rId32" Type="http://schemas.openxmlformats.org/officeDocument/2006/relationships/hyperlink" Target="#&apos;13.4.15&apos;!A1" TargetMode="External"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table" Target="../tables/table42.xml"/><Relationship Id="rId2" Type="http://schemas.openxmlformats.org/officeDocument/2006/relationships/table" Target="../tables/table43.xml"/><Relationship Id="rId3" Type="http://schemas.openxmlformats.org/officeDocument/2006/relationships/table" Target="../tables/table44.xml"/><Relationship Id="rId4" Type="http://schemas.openxmlformats.org/officeDocument/2006/relationships/table" Target="../tables/table45.xml"/><Relationship Id="rId5" Type="http://schemas.openxmlformats.org/officeDocument/2006/relationships/table" Target="../tables/table46.xml"/><Relationship Id="rId6" Type="http://schemas.openxmlformats.org/officeDocument/2006/relationships/hyperlink" Target="#&apos;13.4.16&apos;!A1" TargetMode="External"/><Relationship Id="rId7" Type="http://schemas.openxmlformats.org/officeDocument/2006/relationships/hyperlink" Target="#&apos;13.4.16&apos;!A1" TargetMode="External"/><Relationship Id="rId8" Type="http://schemas.openxmlformats.org/officeDocument/2006/relationships/hyperlink" Target="#&apos;13.4.16&apos;!A1" TargetMode="External"/><Relationship Id="rId9" Type="http://schemas.openxmlformats.org/officeDocument/2006/relationships/hyperlink" Target="#&apos;13.4.16&apos;!A1" TargetMode="External"/><Relationship Id="rId10" Type="http://schemas.openxmlformats.org/officeDocument/2006/relationships/hyperlink" Target="#&apos;13.4.16&apos;!A1" TargetMode="External"/><Relationship Id="rId11" Type="http://schemas.openxmlformats.org/officeDocument/2006/relationships/hyperlink" Target="#&apos;13.4.16&apos;!A1" TargetMode="External"/><Relationship Id="rId12" Type="http://schemas.openxmlformats.org/officeDocument/2006/relationships/hyperlink" Target="#&apos;13.4.16&apos;!A1" TargetMode="External"/><Relationship Id="rId13" Type="http://schemas.openxmlformats.org/officeDocument/2006/relationships/hyperlink" Target="#&apos;13.4.16&apos;!A1" TargetMode="External"/><Relationship Id="rId14" Type="http://schemas.openxmlformats.org/officeDocument/2006/relationships/hyperlink" Target="#&apos;13.4.16&apos;!A1" TargetMode="External"/><Relationship Id="rId15" Type="http://schemas.openxmlformats.org/officeDocument/2006/relationships/hyperlink" Target="#&apos;13.4.16&apos;!A1" TargetMode="External"/><Relationship Id="rId16" Type="http://schemas.openxmlformats.org/officeDocument/2006/relationships/hyperlink" Target="#&apos;13.4.16&apos;!A1" TargetMode="External"/><Relationship Id="rId17" Type="http://schemas.openxmlformats.org/officeDocument/2006/relationships/hyperlink" Target="#&apos;13.4.16&apos;!A1" TargetMode="External"/><Relationship Id="rId18" Type="http://schemas.openxmlformats.org/officeDocument/2006/relationships/hyperlink" Target="#&apos;13.4.16&apos;!A1" TargetMode="External"/><Relationship Id="rId19" Type="http://schemas.openxmlformats.org/officeDocument/2006/relationships/hyperlink" Target="#&apos;13.4.16&apos;!A1" TargetMode="External"/><Relationship Id="rId20" Type="http://schemas.openxmlformats.org/officeDocument/2006/relationships/hyperlink" Target="#&apos;13.4.16&apos;!A1" TargetMode="External"/><Relationship Id="rId21" Type="http://schemas.openxmlformats.org/officeDocument/2006/relationships/hyperlink" Target="#&apos;13.4.16&apos;!A1" TargetMode="External"/><Relationship Id="rId22" Type="http://schemas.openxmlformats.org/officeDocument/2006/relationships/hyperlink" Target="#&apos;13.4.16&apos;!A1" TargetMode="External"/><Relationship Id="rId23" Type="http://schemas.openxmlformats.org/officeDocument/2006/relationships/hyperlink" Target="#&apos;13.4.16&apos;!A1" TargetMode="External"/><Relationship Id="rId24" Type="http://schemas.openxmlformats.org/officeDocument/2006/relationships/hyperlink" Target="#&apos;13.4.16&apos;!A1" TargetMode="External"/><Relationship Id="rId25" Type="http://schemas.openxmlformats.org/officeDocument/2006/relationships/hyperlink" Target="#&apos;13.4.16&apos;!A1" TargetMode="External"/><Relationship Id="rId26" Type="http://schemas.openxmlformats.org/officeDocument/2006/relationships/hyperlink" Target="#&apos;13.4.16&apos;!A1" TargetMode="External"/><Relationship Id="rId27" Type="http://schemas.openxmlformats.org/officeDocument/2006/relationships/hyperlink" Target="#&apos;13.4.16&apos;!A1" TargetMode="External"/><Relationship Id="rId28" Type="http://schemas.openxmlformats.org/officeDocument/2006/relationships/hyperlink" Target="#&apos;13.4.16&apos;!A1" TargetMode="External"/><Relationship Id="rId29" Type="http://schemas.openxmlformats.org/officeDocument/2006/relationships/hyperlink" Target="#&apos;13.4.16&apos;!A1" TargetMode="External"/><Relationship Id="rId30" Type="http://schemas.openxmlformats.org/officeDocument/2006/relationships/hyperlink" Target="#&apos;13.4.16&apos;!A1" TargetMode="External"/><Relationship Id="rId31" Type="http://schemas.openxmlformats.org/officeDocument/2006/relationships/hyperlink" Target="#&apos;13.4.16&apos;!A1" TargetMode="External"/><Relationship Id="rId32" Type="http://schemas.openxmlformats.org/officeDocument/2006/relationships/hyperlink" Target="#&apos;13.4.16&apos;!A1" TargetMode="External"/><Relationship Id="rId33" Type="http://schemas.openxmlformats.org/officeDocument/2006/relationships/hyperlink" Target="#&apos;13.4.16&apos;!A1" TargetMode="External"/><Relationship Id="rId34" Type="http://schemas.openxmlformats.org/officeDocument/2006/relationships/hyperlink" Target="#&apos;13.4.16&apos;!A1" TargetMode="External"/><Relationship Id="rId35" Type="http://schemas.openxmlformats.org/officeDocument/2006/relationships/hyperlink" Target="#&apos;13.4.16&apos;!A1" TargetMode="External"/><Relationship Id="rId36" Type="http://schemas.openxmlformats.org/officeDocument/2006/relationships/hyperlink" Target="#&apos;13.4.16&apos;!A1" TargetMode="External"/><Relationship Id="rId37" Type="http://schemas.openxmlformats.org/officeDocument/2006/relationships/hyperlink" Target="#&apos;13.4.16&apos;!A1" TargetMode="External"/><Relationship Id="rId38" Type="http://schemas.openxmlformats.org/officeDocument/2006/relationships/hyperlink" Target="#&apos;13.4.16&apos;!A1" TargetMode="External"/><Relationship Id="rId39" Type="http://schemas.openxmlformats.org/officeDocument/2006/relationships/hyperlink" Target="#&apos;13.4.16&apos;!A1" TargetMode="External"/><Relationship Id="rId40" Type="http://schemas.openxmlformats.org/officeDocument/2006/relationships/hyperlink" Target="#&apos;13.4.16&apos;!A1" TargetMode="External"/><Relationship Id="rId41" Type="http://schemas.openxmlformats.org/officeDocument/2006/relationships/hyperlink" Target="#&apos;13.4.16&apos;!A1" TargetMode="External"/><Relationship Id="rId42" Type="http://schemas.openxmlformats.org/officeDocument/2006/relationships/hyperlink" Target="#&apos;13.4.16&apos;!A1" TargetMode="External"/><Relationship Id="rId43" Type="http://schemas.openxmlformats.org/officeDocument/2006/relationships/hyperlink" Target="#&apos;13.4.16&apos;!A1" TargetMode="External"/><Relationship Id="rId44" Type="http://schemas.openxmlformats.org/officeDocument/2006/relationships/hyperlink" Target="#&apos;13.4.16&apos;!A1" TargetMode="External"/><Relationship Id="rId45" Type="http://schemas.openxmlformats.org/officeDocument/2006/relationships/hyperlink" Target="#&apos;13.4.16&apos;!A1" TargetMode="External"/><Relationship Id="rId46" Type="http://schemas.openxmlformats.org/officeDocument/2006/relationships/hyperlink" Target="#&apos;13.4.16&apos;!A1" TargetMode="External"/><Relationship Id="rId47" Type="http://schemas.openxmlformats.org/officeDocument/2006/relationships/hyperlink" Target="#&apos;13.4.16&apos;!A1" TargetMode="External"/><Relationship Id="rId48" Type="http://schemas.openxmlformats.org/officeDocument/2006/relationships/hyperlink" Target="#&apos;13.4.16&apos;!A1" TargetMode="External"/><Relationship Id="rId49" Type="http://schemas.openxmlformats.org/officeDocument/2006/relationships/hyperlink" Target="#&apos;13.4.16&apos;!A1" TargetMode="External"/><Relationship Id="rId50" Type="http://schemas.openxmlformats.org/officeDocument/2006/relationships/hyperlink" Target="#&apos;13.4.16&apos;!A1" TargetMode="External"/><Relationship Id="rId51" Type="http://schemas.openxmlformats.org/officeDocument/2006/relationships/hyperlink" Target="#&apos;13.4.16&apos;!A1" TargetMode="External"/><Relationship Id="rId52" Type="http://schemas.openxmlformats.org/officeDocument/2006/relationships/hyperlink" Target="#&apos;13.4.16&apos;!A1" TargetMode="External"/><Relationship Id="rId53" Type="http://schemas.openxmlformats.org/officeDocument/2006/relationships/hyperlink" Target="#&apos;13.4.16&apos;!A1" TargetMode="External"/><Relationship Id="rId54" Type="http://schemas.openxmlformats.org/officeDocument/2006/relationships/hyperlink" Target="#&apos;13.4.16&apos;!A1" TargetMode="External"/><Relationship Id="rId55" Type="http://schemas.openxmlformats.org/officeDocument/2006/relationships/hyperlink" Target="#&apos;13.4.16&apos;!A1" TargetMode="External"/><Relationship Id="rId56" Type="http://schemas.openxmlformats.org/officeDocument/2006/relationships/hyperlink" Target="#&apos;13.4.16&apos;!A1" TargetMode="External"/><Relationship Id="rId57" Type="http://schemas.openxmlformats.org/officeDocument/2006/relationships/hyperlink" Target="#&apos;13.4.16&apos;!A1" TargetMode="External"/><Relationship Id="rId58" Type="http://schemas.openxmlformats.org/officeDocument/2006/relationships/hyperlink" Target="#&apos;13.4.16&apos;!A1" TargetMode="External"/><Relationship Id="rId59" Type="http://schemas.openxmlformats.org/officeDocument/2006/relationships/hyperlink" Target="#&apos;13.4.16&apos;!A1" TargetMode="External"/><Relationship Id="rId60" Type="http://schemas.openxmlformats.org/officeDocument/2006/relationships/hyperlink" Target="#&apos;13.4.16&apos;!A1" TargetMode="External"/><Relationship Id="rId61" Type="http://schemas.openxmlformats.org/officeDocument/2006/relationships/hyperlink" Target="#&apos;13.4.16&apos;!A1" TargetMode="External"/><Relationship Id="rId62" Type="http://schemas.openxmlformats.org/officeDocument/2006/relationships/hyperlink" Target="#&apos;13.4.16&apos;!A1" TargetMode="External"/><Relationship Id="rId63" Type="http://schemas.openxmlformats.org/officeDocument/2006/relationships/hyperlink" Target="#&apos;13.4.16&apos;!A1" TargetMode="External"/><Relationship Id="rId64" Type="http://schemas.openxmlformats.org/officeDocument/2006/relationships/hyperlink" Target="#&apos;13.4.16&apos;!A1" TargetMode="External"/><Relationship Id="rId65" Type="http://schemas.openxmlformats.org/officeDocument/2006/relationships/hyperlink" Target="#&apos;13.4.16&apos;!A1" TargetMode="External"/><Relationship Id="rId66" Type="http://schemas.openxmlformats.org/officeDocument/2006/relationships/hyperlink" Target="#&apos;13.4.16&apos;!A1" TargetMode="External"/><Relationship Id="rId67" Type="http://schemas.openxmlformats.org/officeDocument/2006/relationships/hyperlink" Target="#&apos;13.4.16&apos;!A1" TargetMode="External"/><Relationship Id="rId68" Type="http://schemas.openxmlformats.org/officeDocument/2006/relationships/hyperlink" Target="#&apos;13.4.16&apos;!A1" TargetMode="External"/><Relationship Id="rId69" Type="http://schemas.openxmlformats.org/officeDocument/2006/relationships/hyperlink" Target="#&apos;13.4.16&apos;!A1" TargetMode="External"/><Relationship Id="rId70" Type="http://schemas.openxmlformats.org/officeDocument/2006/relationships/hyperlink" Target="#&apos;13.4.16&apos;!A1" TargetMode="External"/><Relationship Id="rId71" Type="http://schemas.openxmlformats.org/officeDocument/2006/relationships/hyperlink" Target="#&apos;13.4.16&apos;!A1" TargetMode="External"/><Relationship Id="rId72" Type="http://schemas.openxmlformats.org/officeDocument/2006/relationships/hyperlink" Target="#&apos;13.4.16&apos;!A1" TargetMode="External"/><Relationship Id="rId73" Type="http://schemas.openxmlformats.org/officeDocument/2006/relationships/hyperlink" Target="#&apos;13.4.16&apos;!A1" TargetMode="External"/><Relationship Id="rId74" Type="http://schemas.openxmlformats.org/officeDocument/2006/relationships/hyperlink" Target="#&apos;13.4.16&apos;!A1" TargetMode="External"/><Relationship Id="rId75" Type="http://schemas.openxmlformats.org/officeDocument/2006/relationships/hyperlink" Target="#&apos;13.4.16&apos;!A1" TargetMode="External"/><Relationship Id="rId76" Type="http://schemas.openxmlformats.org/officeDocument/2006/relationships/hyperlink" Target="#&apos;13.4.16&apos;!A1" TargetMode="External"/><Relationship Id="rId77" Type="http://schemas.openxmlformats.org/officeDocument/2006/relationships/hyperlink" Target="#&apos;13.4.16&apos;!A1" TargetMode="External"/><Relationship Id="rId78" Type="http://schemas.openxmlformats.org/officeDocument/2006/relationships/hyperlink" Target="#&apos;13.4.16&apos;!A1" TargetMode="External"/><Relationship Id="rId79" Type="http://schemas.openxmlformats.org/officeDocument/2006/relationships/hyperlink" Target="#&apos;13.4.16&apos;!A1" TargetMode="External"/><Relationship Id="rId80" Type="http://schemas.openxmlformats.org/officeDocument/2006/relationships/hyperlink" Target="#&apos;13.4.16&apos;!A1" TargetMode="External"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table" Target="../tables/table47.xml"/><Relationship Id="rId2" Type="http://schemas.openxmlformats.org/officeDocument/2006/relationships/table" Target="../tables/table48.xml"/><Relationship Id="rId3" Type="http://schemas.openxmlformats.org/officeDocument/2006/relationships/table" Target="../tables/table49.xml"/><Relationship Id="rId4" Type="http://schemas.openxmlformats.org/officeDocument/2006/relationships/table" Target="../tables/table50.xml"/><Relationship Id="rId5" Type="http://schemas.openxmlformats.org/officeDocument/2006/relationships/hyperlink" Target="#&apos;13.4.17&apos;!A1" TargetMode="External"/><Relationship Id="rId6" Type="http://schemas.openxmlformats.org/officeDocument/2006/relationships/hyperlink" Target="#&apos;13.4.17&apos;!A1" TargetMode="External"/><Relationship Id="rId7" Type="http://schemas.openxmlformats.org/officeDocument/2006/relationships/hyperlink" Target="#&apos;13.4.17&apos;!A1" TargetMode="External"/><Relationship Id="rId8" Type="http://schemas.openxmlformats.org/officeDocument/2006/relationships/hyperlink" Target="#&apos;13.4.17&apos;!A1" TargetMode="External"/><Relationship Id="rId9" Type="http://schemas.openxmlformats.org/officeDocument/2006/relationships/hyperlink" Target="#&apos;13.4.17&apos;!A1" TargetMode="External"/><Relationship Id="rId10" Type="http://schemas.openxmlformats.org/officeDocument/2006/relationships/hyperlink" Target="#&apos;13.4.17&apos;!A1" TargetMode="External"/><Relationship Id="rId11" Type="http://schemas.openxmlformats.org/officeDocument/2006/relationships/hyperlink" Target="#&apos;13.4.17&apos;!A1" TargetMode="External"/><Relationship Id="rId12" Type="http://schemas.openxmlformats.org/officeDocument/2006/relationships/hyperlink" Target="#&apos;13.4.17&apos;!A1" TargetMode="External"/><Relationship Id="rId13" Type="http://schemas.openxmlformats.org/officeDocument/2006/relationships/hyperlink" Target="#&apos;13.4.17&apos;!A1" TargetMode="External"/><Relationship Id="rId14" Type="http://schemas.openxmlformats.org/officeDocument/2006/relationships/hyperlink" Target="#&apos;13.4.17&apos;!A1" TargetMode="External"/><Relationship Id="rId15" Type="http://schemas.openxmlformats.org/officeDocument/2006/relationships/hyperlink" Target="#&apos;13.4.17&apos;!A1" TargetMode="External"/><Relationship Id="rId16" Type="http://schemas.openxmlformats.org/officeDocument/2006/relationships/hyperlink" Target="#&apos;13.4.17&apos;!A1" TargetMode="External"/><Relationship Id="rId17" Type="http://schemas.openxmlformats.org/officeDocument/2006/relationships/hyperlink" Target="#&apos;13.4.17&apos;!A1" TargetMode="External"/><Relationship Id="rId18" Type="http://schemas.openxmlformats.org/officeDocument/2006/relationships/hyperlink" Target="#&apos;13.4.17&apos;!A1" TargetMode="External"/><Relationship Id="rId19" Type="http://schemas.openxmlformats.org/officeDocument/2006/relationships/hyperlink" Target="#&apos;13.4.17&apos;!A1" TargetMode="External"/><Relationship Id="rId20" Type="http://schemas.openxmlformats.org/officeDocument/2006/relationships/hyperlink" Target="#&apos;13.4.17&apos;!A1" TargetMode="External"/><Relationship Id="rId21" Type="http://schemas.openxmlformats.org/officeDocument/2006/relationships/hyperlink" Target="#&apos;13.4.17&apos;!A1" TargetMode="External"/><Relationship Id="rId22" Type="http://schemas.openxmlformats.org/officeDocument/2006/relationships/hyperlink" Target="#&apos;13.4.17&apos;!A1" TargetMode="External"/><Relationship Id="rId23" Type="http://schemas.openxmlformats.org/officeDocument/2006/relationships/hyperlink" Target="#&apos;13.4.17&apos;!A1" TargetMode="External"/><Relationship Id="rId24" Type="http://schemas.openxmlformats.org/officeDocument/2006/relationships/hyperlink" Target="#&apos;13.4.17&apos;!A1" TargetMode="External"/><Relationship Id="rId25" Type="http://schemas.openxmlformats.org/officeDocument/2006/relationships/hyperlink" Target="#&apos;13.4.17&apos;!A1" TargetMode="External"/><Relationship Id="rId26" Type="http://schemas.openxmlformats.org/officeDocument/2006/relationships/hyperlink" Target="#&apos;13.4.17&apos;!A1" TargetMode="External"/><Relationship Id="rId27" Type="http://schemas.openxmlformats.org/officeDocument/2006/relationships/hyperlink" Target="#&apos;13.4.17&apos;!A1" TargetMode="External"/><Relationship Id="rId28" Type="http://schemas.openxmlformats.org/officeDocument/2006/relationships/hyperlink" Target="#&apos;13.4.17&apos;!A1" TargetMode="External"/><Relationship Id="rId29" Type="http://schemas.openxmlformats.org/officeDocument/2006/relationships/hyperlink" Target="#&apos;13.4.17&apos;!A1" TargetMode="External"/><Relationship Id="rId30" Type="http://schemas.openxmlformats.org/officeDocument/2006/relationships/hyperlink" Target="#&apos;13.4.17&apos;!A1" TargetMode="External"/><Relationship Id="rId31" Type="http://schemas.openxmlformats.org/officeDocument/2006/relationships/hyperlink" Target="#&apos;13.4.17&apos;!A1" TargetMode="External"/><Relationship Id="rId32" Type="http://schemas.openxmlformats.org/officeDocument/2006/relationships/hyperlink" Target="#&apos;13.4.17&apos;!A1" TargetMode="External"/><Relationship Id="rId33" Type="http://schemas.openxmlformats.org/officeDocument/2006/relationships/hyperlink" Target="#&apos;13.4.17&apos;!A1" TargetMode="External"/><Relationship Id="rId34" Type="http://schemas.openxmlformats.org/officeDocument/2006/relationships/hyperlink" Target="#&apos;13.4.17&apos;!A1" TargetMode="External"/><Relationship Id="rId35" Type="http://schemas.openxmlformats.org/officeDocument/2006/relationships/hyperlink" Target="#&apos;13.4.17&apos;!A1" TargetMode="External"/><Relationship Id="rId36" Type="http://schemas.openxmlformats.org/officeDocument/2006/relationships/hyperlink" Target="#&apos;13.4.17&apos;!A1" TargetMode="External"/><Relationship Id="rId37" Type="http://schemas.openxmlformats.org/officeDocument/2006/relationships/hyperlink" Target="#&apos;13.4.17&apos;!A1" TargetMode="External"/><Relationship Id="rId38" Type="http://schemas.openxmlformats.org/officeDocument/2006/relationships/hyperlink" Target="#&apos;13.4.17&apos;!A1" TargetMode="External"/><Relationship Id="rId39" Type="http://schemas.openxmlformats.org/officeDocument/2006/relationships/hyperlink" Target="#&apos;13.4.17&apos;!A1" TargetMode="External"/><Relationship Id="rId40" Type="http://schemas.openxmlformats.org/officeDocument/2006/relationships/hyperlink" Target="#&apos;13.4.17&apos;!A1" TargetMode="External"/><Relationship Id="rId41" Type="http://schemas.openxmlformats.org/officeDocument/2006/relationships/hyperlink" Target="#&apos;13.4.17&apos;!A1" TargetMode="External"/><Relationship Id="rId42" Type="http://schemas.openxmlformats.org/officeDocument/2006/relationships/hyperlink" Target="#&apos;13.4.17&apos;!A1" TargetMode="External"/><Relationship Id="rId43" Type="http://schemas.openxmlformats.org/officeDocument/2006/relationships/hyperlink" Target="#&apos;13.4.17&apos;!A1" TargetMode="External"/><Relationship Id="rId44" Type="http://schemas.openxmlformats.org/officeDocument/2006/relationships/hyperlink" Target="#&apos;13.4.17&apos;!A1" TargetMode="External"/><Relationship Id="rId45" Type="http://schemas.openxmlformats.org/officeDocument/2006/relationships/hyperlink" Target="#&apos;13.4.17&apos;!A1" TargetMode="External"/><Relationship Id="rId46" Type="http://schemas.openxmlformats.org/officeDocument/2006/relationships/hyperlink" Target="#&apos;13.4.17&apos;!A1" TargetMode="External"/><Relationship Id="rId47" Type="http://schemas.openxmlformats.org/officeDocument/2006/relationships/hyperlink" Target="#&apos;13.4.17&apos;!A1" TargetMode="External"/><Relationship Id="rId48" Type="http://schemas.openxmlformats.org/officeDocument/2006/relationships/hyperlink" Target="#&apos;13.4.17&apos;!A1" TargetMode="External"/><Relationship Id="rId49" Type="http://schemas.openxmlformats.org/officeDocument/2006/relationships/hyperlink" Target="#&apos;13.4.17&apos;!A1" TargetMode="External"/><Relationship Id="rId50" Type="http://schemas.openxmlformats.org/officeDocument/2006/relationships/hyperlink" Target="#&apos;13.4.17&apos;!A1" TargetMode="External"/><Relationship Id="rId51" Type="http://schemas.openxmlformats.org/officeDocument/2006/relationships/hyperlink" Target="#&apos;13.4.17&apos;!A1" TargetMode="External"/><Relationship Id="rId52" Type="http://schemas.openxmlformats.org/officeDocument/2006/relationships/hyperlink" Target="#&apos;13.4.17&apos;!A1" TargetMode="External"/><Relationship Id="rId53" Type="http://schemas.openxmlformats.org/officeDocument/2006/relationships/hyperlink" Target="#&apos;13.4.17&apos;!A1" TargetMode="External"/><Relationship Id="rId54" Type="http://schemas.openxmlformats.org/officeDocument/2006/relationships/hyperlink" Target="#&apos;13.4.17&apos;!A1" TargetMode="External"/><Relationship Id="rId55" Type="http://schemas.openxmlformats.org/officeDocument/2006/relationships/hyperlink" Target="#&apos;13.4.17&apos;!A1" TargetMode="External"/><Relationship Id="rId56" Type="http://schemas.openxmlformats.org/officeDocument/2006/relationships/hyperlink" Target="#&apos;13.4.17&apos;!A1" TargetMode="External"/><Relationship Id="rId57" Type="http://schemas.openxmlformats.org/officeDocument/2006/relationships/hyperlink" Target="#&apos;13.4.17&apos;!A1" TargetMode="External"/><Relationship Id="rId58" Type="http://schemas.openxmlformats.org/officeDocument/2006/relationships/hyperlink" Target="#&apos;13.4.17&apos;!A1" TargetMode="External"/><Relationship Id="rId59" Type="http://schemas.openxmlformats.org/officeDocument/2006/relationships/hyperlink" Target="#&apos;13.4.17&apos;!A1" TargetMode="External"/><Relationship Id="rId60" Type="http://schemas.openxmlformats.org/officeDocument/2006/relationships/hyperlink" Target="#&apos;13.4.17&apos;!A1" TargetMode="External"/><Relationship Id="rId61" Type="http://schemas.openxmlformats.org/officeDocument/2006/relationships/hyperlink" Target="#&apos;13.4.17&apos;!A1" TargetMode="External"/><Relationship Id="rId62" Type="http://schemas.openxmlformats.org/officeDocument/2006/relationships/hyperlink" Target="#&apos;13.4.17&apos;!A1" TargetMode="External"/><Relationship Id="rId63" Type="http://schemas.openxmlformats.org/officeDocument/2006/relationships/hyperlink" Target="#&apos;13.4.17&apos;!A1" TargetMode="External"/><Relationship Id="rId64" Type="http://schemas.openxmlformats.org/officeDocument/2006/relationships/hyperlink" Target="#&apos;13.4.17&apos;!A1" TargetMode="External"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table" Target="../tables/table51.xml"/><Relationship Id="rId2" Type="http://schemas.openxmlformats.org/officeDocument/2006/relationships/hyperlink" Target="#&apos;13.4.18&apos;!A1" TargetMode="External"/><Relationship Id="rId3" Type="http://schemas.openxmlformats.org/officeDocument/2006/relationships/hyperlink" Target="#&apos;13.4.18&apos;!A1" TargetMode="External"/><Relationship Id="rId4" Type="http://schemas.openxmlformats.org/officeDocument/2006/relationships/hyperlink" Target="#&apos;13.4.18&apos;!A1" TargetMode="External"/><Relationship Id="rId5" Type="http://schemas.openxmlformats.org/officeDocument/2006/relationships/hyperlink" Target="#&apos;13.4.18&apos;!A1" TargetMode="External"/><Relationship Id="rId6" Type="http://schemas.openxmlformats.org/officeDocument/2006/relationships/hyperlink" Target="#&apos;13.4.18&apos;!A1" TargetMode="External"/><Relationship Id="rId7" Type="http://schemas.openxmlformats.org/officeDocument/2006/relationships/hyperlink" Target="#&apos;13.4.18&apos;!A1" TargetMode="External"/><Relationship Id="rId8" Type="http://schemas.openxmlformats.org/officeDocument/2006/relationships/hyperlink" Target="#&apos;13.4.18&apos;!A1" TargetMode="External"/><Relationship Id="rId9" Type="http://schemas.openxmlformats.org/officeDocument/2006/relationships/hyperlink" Target="#&apos;13.4.18&apos;!A1" TargetMode="External"/><Relationship Id="rId10" Type="http://schemas.openxmlformats.org/officeDocument/2006/relationships/hyperlink" Target="#&apos;13.4.18&apos;!A1" TargetMode="External"/><Relationship Id="rId11" Type="http://schemas.openxmlformats.org/officeDocument/2006/relationships/hyperlink" Target="#&apos;13.4.18&apos;!A1" TargetMode="External"/><Relationship Id="rId12" Type="http://schemas.openxmlformats.org/officeDocument/2006/relationships/hyperlink" Target="#&apos;13.4.18&apos;!A1" TargetMode="External"/><Relationship Id="rId13" Type="http://schemas.openxmlformats.org/officeDocument/2006/relationships/hyperlink" Target="#&apos;13.4.18&apos;!A1" TargetMode="External"/><Relationship Id="rId14" Type="http://schemas.openxmlformats.org/officeDocument/2006/relationships/hyperlink" Target="#&apos;13.4.18&apos;!A1" TargetMode="External"/><Relationship Id="rId15" Type="http://schemas.openxmlformats.org/officeDocument/2006/relationships/hyperlink" Target="#&apos;13.4.18&apos;!A1" TargetMode="External"/><Relationship Id="rId16" Type="http://schemas.openxmlformats.org/officeDocument/2006/relationships/hyperlink" Target="#&apos;13.4.18&apos;!A1" TargetMode="External"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table" Target="../tables/table52.xml"/><Relationship Id="rId2" Type="http://schemas.openxmlformats.org/officeDocument/2006/relationships/hyperlink" Target="#&apos;13.4.19&apos;!A1" TargetMode="External"/><Relationship Id="rId3" Type="http://schemas.openxmlformats.org/officeDocument/2006/relationships/hyperlink" Target="#&apos;13.4.19&apos;!A1" TargetMode="External"/><Relationship Id="rId4" Type="http://schemas.openxmlformats.org/officeDocument/2006/relationships/hyperlink" Target="#&apos;13.4.19&apos;!A1" TargetMode="External"/><Relationship Id="rId5" Type="http://schemas.openxmlformats.org/officeDocument/2006/relationships/hyperlink" Target="#&apos;13.4.19&apos;!A1" TargetMode="External"/><Relationship Id="rId6" Type="http://schemas.openxmlformats.org/officeDocument/2006/relationships/hyperlink" Target="#&apos;13.4.19&apos;!A1" TargetMode="External"/><Relationship Id="rId7" Type="http://schemas.openxmlformats.org/officeDocument/2006/relationships/hyperlink" Target="#&apos;13.4.19&apos;!A1" TargetMode="External"/><Relationship Id="rId8" Type="http://schemas.openxmlformats.org/officeDocument/2006/relationships/hyperlink" Target="#&apos;13.4.19&apos;!A1" TargetMode="External"/><Relationship Id="rId9" Type="http://schemas.openxmlformats.org/officeDocument/2006/relationships/hyperlink" Target="#&apos;13.4.19&apos;!A1" TargetMode="External"/><Relationship Id="rId10" Type="http://schemas.openxmlformats.org/officeDocument/2006/relationships/hyperlink" Target="#&apos;13.4.19&apos;!A1" TargetMode="External"/><Relationship Id="rId11" Type="http://schemas.openxmlformats.org/officeDocument/2006/relationships/hyperlink" Target="#&apos;13.4.19&apos;!A1" TargetMode="External"/><Relationship Id="rId12" Type="http://schemas.openxmlformats.org/officeDocument/2006/relationships/hyperlink" Target="#&apos;13.4.19&apos;!A1" TargetMode="External"/><Relationship Id="rId13" Type="http://schemas.openxmlformats.org/officeDocument/2006/relationships/hyperlink" Target="#&apos;13.4.19&apos;!A1" TargetMode="External"/><Relationship Id="rId14" Type="http://schemas.openxmlformats.org/officeDocument/2006/relationships/hyperlink" Target="#&apos;13.4.19&apos;!A1" TargetMode="External"/><Relationship Id="rId15" Type="http://schemas.openxmlformats.org/officeDocument/2006/relationships/hyperlink" Target="#&apos;13.4.19&apos;!A1" TargetMode="External"/><Relationship Id="rId16" Type="http://schemas.openxmlformats.org/officeDocument/2006/relationships/hyperlink" Target="#&apos;13.4.19&apos;!A1" TargetMode="External"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table" Target="../tables/table53.xml"/><Relationship Id="rId2" Type="http://schemas.openxmlformats.org/officeDocument/2006/relationships/hyperlink" Target="#&apos;13.4.20&apos;!A1" TargetMode="External"/><Relationship Id="rId3" Type="http://schemas.openxmlformats.org/officeDocument/2006/relationships/hyperlink" Target="#&apos;13.4.20&apos;!A1" TargetMode="External"/><Relationship Id="rId4" Type="http://schemas.openxmlformats.org/officeDocument/2006/relationships/hyperlink" Target="#&apos;13.4.20&apos;!A1" TargetMode="External"/><Relationship Id="rId5" Type="http://schemas.openxmlformats.org/officeDocument/2006/relationships/hyperlink" Target="#&apos;13.4.20&apos;!A1" TargetMode="External"/><Relationship Id="rId6" Type="http://schemas.openxmlformats.org/officeDocument/2006/relationships/hyperlink" Target="#&apos;13.4.20&apos;!A1" TargetMode="External"/><Relationship Id="rId7" Type="http://schemas.openxmlformats.org/officeDocument/2006/relationships/hyperlink" Target="#&apos;13.4.20&apos;!A1" TargetMode="External"/><Relationship Id="rId8" Type="http://schemas.openxmlformats.org/officeDocument/2006/relationships/hyperlink" Target="#&apos;13.4.20&apos;!A1" TargetMode="External"/><Relationship Id="rId9" Type="http://schemas.openxmlformats.org/officeDocument/2006/relationships/hyperlink" Target="#&apos;13.4.20&apos;!A1" TargetMode="External"/><Relationship Id="rId10" Type="http://schemas.openxmlformats.org/officeDocument/2006/relationships/hyperlink" Target="#&apos;13.4.20&apos;!A1" TargetMode="External"/><Relationship Id="rId11" Type="http://schemas.openxmlformats.org/officeDocument/2006/relationships/hyperlink" Target="#&apos;13.4.20&apos;!A1" TargetMode="External"/><Relationship Id="rId12" Type="http://schemas.openxmlformats.org/officeDocument/2006/relationships/hyperlink" Target="#&apos;13.4.20&apos;!A1" TargetMode="External"/><Relationship Id="rId13" Type="http://schemas.openxmlformats.org/officeDocument/2006/relationships/hyperlink" Target="#&apos;13.4.20&apos;!A1" TargetMode="External"/><Relationship Id="rId14" Type="http://schemas.openxmlformats.org/officeDocument/2006/relationships/hyperlink" Target="#&apos;13.4.20&apos;!A1" TargetMode="External"/><Relationship Id="rId15" Type="http://schemas.openxmlformats.org/officeDocument/2006/relationships/hyperlink" Target="#&apos;13.4.20&apos;!A1" TargetMode="External"/><Relationship Id="rId16" Type="http://schemas.openxmlformats.org/officeDocument/2006/relationships/hyperlink" Target="#&apos;13.4.20&apos;!A1" TargetMode="External"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table" Target="../tables/table54.xml"/><Relationship Id="rId2" Type="http://schemas.openxmlformats.org/officeDocument/2006/relationships/hyperlink" Target="#&apos;13.4.21&apos;!A1" TargetMode="External"/><Relationship Id="rId3" Type="http://schemas.openxmlformats.org/officeDocument/2006/relationships/hyperlink" Target="#&apos;13.4.21&apos;!A1" TargetMode="External"/><Relationship Id="rId4" Type="http://schemas.openxmlformats.org/officeDocument/2006/relationships/hyperlink" Target="#&apos;13.4.21&apos;!A1" TargetMode="External"/><Relationship Id="rId5" Type="http://schemas.openxmlformats.org/officeDocument/2006/relationships/hyperlink" Target="#&apos;13.4.21&apos;!A1" TargetMode="External"/><Relationship Id="rId6" Type="http://schemas.openxmlformats.org/officeDocument/2006/relationships/hyperlink" Target="#&apos;13.4.21&apos;!A1" TargetMode="External"/><Relationship Id="rId7" Type="http://schemas.openxmlformats.org/officeDocument/2006/relationships/hyperlink" Target="#&apos;13.4.21&apos;!A1" TargetMode="External"/><Relationship Id="rId8" Type="http://schemas.openxmlformats.org/officeDocument/2006/relationships/hyperlink" Target="#&apos;13.4.21&apos;!A1" TargetMode="External"/><Relationship Id="rId9" Type="http://schemas.openxmlformats.org/officeDocument/2006/relationships/hyperlink" Target="#&apos;13.4.21&apos;!A1" TargetMode="External"/><Relationship Id="rId10" Type="http://schemas.openxmlformats.org/officeDocument/2006/relationships/hyperlink" Target="#&apos;13.4.21&apos;!A1" TargetMode="External"/><Relationship Id="rId11" Type="http://schemas.openxmlformats.org/officeDocument/2006/relationships/hyperlink" Target="#&apos;13.4.21&apos;!A1" TargetMode="External"/><Relationship Id="rId12" Type="http://schemas.openxmlformats.org/officeDocument/2006/relationships/hyperlink" Target="#&apos;13.4.21&apos;!A1" TargetMode="External"/><Relationship Id="rId13" Type="http://schemas.openxmlformats.org/officeDocument/2006/relationships/hyperlink" Target="#&apos;13.4.21&apos;!A1" TargetMode="External"/><Relationship Id="rId14" Type="http://schemas.openxmlformats.org/officeDocument/2006/relationships/hyperlink" Target="#&apos;13.4.21&apos;!A1" TargetMode="External"/><Relationship Id="rId15" Type="http://schemas.openxmlformats.org/officeDocument/2006/relationships/hyperlink" Target="#&apos;13.4.21&apos;!A1" TargetMode="External"/><Relationship Id="rId16" Type="http://schemas.openxmlformats.org/officeDocument/2006/relationships/hyperlink" Target="#&apos;13.4.21&apos;!A1" TargetMode="External"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table" Target="../tables/table55.xml"/><Relationship Id="rId2" Type="http://schemas.openxmlformats.org/officeDocument/2006/relationships/hyperlink" Target="#&apos;13.4.22&apos;!A1" TargetMode="External"/><Relationship Id="rId3" Type="http://schemas.openxmlformats.org/officeDocument/2006/relationships/hyperlink" Target="#&apos;13.4.22&apos;!A1" TargetMode="External"/><Relationship Id="rId4" Type="http://schemas.openxmlformats.org/officeDocument/2006/relationships/hyperlink" Target="#&apos;13.4.22&apos;!A1" TargetMode="External"/><Relationship Id="rId5" Type="http://schemas.openxmlformats.org/officeDocument/2006/relationships/hyperlink" Target="#&apos;13.4.22&apos;!A1" TargetMode="External"/><Relationship Id="rId6" Type="http://schemas.openxmlformats.org/officeDocument/2006/relationships/hyperlink" Target="#&apos;13.4.22&apos;!A1" TargetMode="External"/><Relationship Id="rId7" Type="http://schemas.openxmlformats.org/officeDocument/2006/relationships/hyperlink" Target="#&apos;13.4.22&apos;!A1" TargetMode="External"/><Relationship Id="rId8" Type="http://schemas.openxmlformats.org/officeDocument/2006/relationships/hyperlink" Target="#&apos;13.4.22&apos;!A1" TargetMode="External"/><Relationship Id="rId9" Type="http://schemas.openxmlformats.org/officeDocument/2006/relationships/hyperlink" Target="#&apos;13.4.22&apos;!A1" TargetMode="External"/><Relationship Id="rId10" Type="http://schemas.openxmlformats.org/officeDocument/2006/relationships/hyperlink" Target="#&apos;13.4.22&apos;!A1" TargetMode="External"/><Relationship Id="rId11" Type="http://schemas.openxmlformats.org/officeDocument/2006/relationships/hyperlink" Target="#&apos;13.4.22&apos;!A1" TargetMode="External"/><Relationship Id="rId12" Type="http://schemas.openxmlformats.org/officeDocument/2006/relationships/hyperlink" Target="#&apos;13.4.22&apos;!A1" TargetMode="External"/><Relationship Id="rId13" Type="http://schemas.openxmlformats.org/officeDocument/2006/relationships/hyperlink" Target="#&apos;13.4.22&apos;!A1" TargetMode="External"/><Relationship Id="rId14" Type="http://schemas.openxmlformats.org/officeDocument/2006/relationships/hyperlink" Target="#&apos;13.4.22&apos;!A1" TargetMode="External"/><Relationship Id="rId15" Type="http://schemas.openxmlformats.org/officeDocument/2006/relationships/hyperlink" Target="#&apos;13.4.22&apos;!A1" TargetMode="External"/><Relationship Id="rId16" Type="http://schemas.openxmlformats.org/officeDocument/2006/relationships/hyperlink" Target="#&apos;13.4.22&apos;!A1" TargetMode="External"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table" Target="../tables/table56.xml"/><Relationship Id="rId2" Type="http://schemas.openxmlformats.org/officeDocument/2006/relationships/hyperlink" Target="#&apos;13.4.23&apos;!A1" TargetMode="External"/><Relationship Id="rId3" Type="http://schemas.openxmlformats.org/officeDocument/2006/relationships/hyperlink" Target="#&apos;13.4.23&apos;!A1" TargetMode="External"/><Relationship Id="rId4" Type="http://schemas.openxmlformats.org/officeDocument/2006/relationships/hyperlink" Target="#&apos;13.4.23&apos;!A1" TargetMode="External"/><Relationship Id="rId5" Type="http://schemas.openxmlformats.org/officeDocument/2006/relationships/hyperlink" Target="#&apos;13.4.23&apos;!A1" TargetMode="External"/><Relationship Id="rId6" Type="http://schemas.openxmlformats.org/officeDocument/2006/relationships/hyperlink" Target="#&apos;13.4.23&apos;!A1" TargetMode="External"/><Relationship Id="rId7" Type="http://schemas.openxmlformats.org/officeDocument/2006/relationships/hyperlink" Target="#&apos;13.4.23&apos;!A1" TargetMode="External"/><Relationship Id="rId8" Type="http://schemas.openxmlformats.org/officeDocument/2006/relationships/hyperlink" Target="#&apos;13.4.23&apos;!A1" TargetMode="External"/><Relationship Id="rId9" Type="http://schemas.openxmlformats.org/officeDocument/2006/relationships/hyperlink" Target="#&apos;13.4.23&apos;!A1" TargetMode="External"/><Relationship Id="rId10" Type="http://schemas.openxmlformats.org/officeDocument/2006/relationships/hyperlink" Target="#&apos;13.4.23&apos;!A1" TargetMode="External"/><Relationship Id="rId11" Type="http://schemas.openxmlformats.org/officeDocument/2006/relationships/hyperlink" Target="#&apos;13.4.23&apos;!A1" TargetMode="External"/><Relationship Id="rId12" Type="http://schemas.openxmlformats.org/officeDocument/2006/relationships/hyperlink" Target="#&apos;13.4.23&apos;!A1" TargetMode="External"/><Relationship Id="rId13" Type="http://schemas.openxmlformats.org/officeDocument/2006/relationships/hyperlink" Target="#&apos;13.4.23&apos;!A1" TargetMode="External"/><Relationship Id="rId14" Type="http://schemas.openxmlformats.org/officeDocument/2006/relationships/hyperlink" Target="#&apos;13.4.23&apos;!A1" TargetMode="External"/><Relationship Id="rId15" Type="http://schemas.openxmlformats.org/officeDocument/2006/relationships/hyperlink" Target="#&apos;13.4.23&apos;!A1" TargetMode="External"/><Relationship Id="rId16" Type="http://schemas.openxmlformats.org/officeDocument/2006/relationships/hyperlink" Target="#&apos;13.4.23&apos;!A1" TargetMode="Externa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3E&apos;!A1" TargetMode="External"/><Relationship Id="rId4" Type="http://schemas.openxmlformats.org/officeDocument/2006/relationships/hyperlink" Target="#&apos;13.4.3E&apos;!A1" TargetMode="External"/></Relationships>
</file>

<file path=xl/worksheets/_rels/sheet50.xml.rels><?xml version="1.0" encoding="UTF-8" standalone="yes"?><Relationships xmlns="http://schemas.openxmlformats.org/package/2006/relationships"><Relationship Id="rId1" Type="http://schemas.openxmlformats.org/officeDocument/2006/relationships/table" Target="../tables/table57.xml"/><Relationship Id="rId2" Type="http://schemas.openxmlformats.org/officeDocument/2006/relationships/hyperlink" Target="#&apos;13.4.24&apos;!A1" TargetMode="External"/><Relationship Id="rId3" Type="http://schemas.openxmlformats.org/officeDocument/2006/relationships/hyperlink" Target="#&apos;13.4.24&apos;!A1" TargetMode="External"/><Relationship Id="rId4" Type="http://schemas.openxmlformats.org/officeDocument/2006/relationships/hyperlink" Target="#&apos;13.4.24&apos;!A1" TargetMode="External"/><Relationship Id="rId5" Type="http://schemas.openxmlformats.org/officeDocument/2006/relationships/hyperlink" Target="#&apos;13.4.24&apos;!A1" TargetMode="External"/><Relationship Id="rId6" Type="http://schemas.openxmlformats.org/officeDocument/2006/relationships/hyperlink" Target="#&apos;13.4.24&apos;!A1" TargetMode="External"/><Relationship Id="rId7" Type="http://schemas.openxmlformats.org/officeDocument/2006/relationships/hyperlink" Target="#&apos;13.4.24&apos;!A1" TargetMode="External"/><Relationship Id="rId8" Type="http://schemas.openxmlformats.org/officeDocument/2006/relationships/hyperlink" Target="#&apos;13.4.24&apos;!A1" TargetMode="External"/><Relationship Id="rId9" Type="http://schemas.openxmlformats.org/officeDocument/2006/relationships/hyperlink" Target="#&apos;13.4.24&apos;!A1" TargetMode="External"/><Relationship Id="rId10" Type="http://schemas.openxmlformats.org/officeDocument/2006/relationships/hyperlink" Target="#&apos;13.4.24&apos;!A1" TargetMode="External"/><Relationship Id="rId11" Type="http://schemas.openxmlformats.org/officeDocument/2006/relationships/hyperlink" Target="#&apos;13.4.24&apos;!A1" TargetMode="External"/><Relationship Id="rId12" Type="http://schemas.openxmlformats.org/officeDocument/2006/relationships/hyperlink" Target="#&apos;13.4.24&apos;!A1" TargetMode="External"/><Relationship Id="rId13" Type="http://schemas.openxmlformats.org/officeDocument/2006/relationships/hyperlink" Target="#&apos;13.4.24&apos;!A1" TargetMode="External"/><Relationship Id="rId14" Type="http://schemas.openxmlformats.org/officeDocument/2006/relationships/hyperlink" Target="#&apos;13.4.24&apos;!A1" TargetMode="External"/><Relationship Id="rId15" Type="http://schemas.openxmlformats.org/officeDocument/2006/relationships/hyperlink" Target="#&apos;13.4.24&apos;!A1" TargetMode="External"/><Relationship Id="rId16" Type="http://schemas.openxmlformats.org/officeDocument/2006/relationships/hyperlink" Target="#&apos;13.4.24&apos;!A1" TargetMode="Externa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4E&apos;!A1" TargetMode="External"/><Relationship Id="rId4" Type="http://schemas.openxmlformats.org/officeDocument/2006/relationships/hyperlink" Target="#&apos;13.4.4E&apos;!A1" TargetMode="Externa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5E&apos;!A1" TargetMode="External"/><Relationship Id="rId4" Type="http://schemas.openxmlformats.org/officeDocument/2006/relationships/hyperlink" Target="#&apos;13.4.5E&apos;!A1" TargetMode="Externa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6E&apos;!A1" TargetMode="External"/><Relationship Id="rId4" Type="http://schemas.openxmlformats.org/officeDocument/2006/relationships/hyperlink" Target="#&apos;13.4.6E&apos;!A1" TargetMode="Externa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Relationship Id="rId2" Type="http://schemas.openxmlformats.org/officeDocument/2006/relationships/hyperlink" Target="#&apos;13.4&apos;!A1" TargetMode="External"/><Relationship Id="rId3" Type="http://schemas.openxmlformats.org/officeDocument/2006/relationships/hyperlink" Target="#&apos;13.4.7E&apos;!A1" TargetMode="External"/><Relationship Id="rId4" Type="http://schemas.openxmlformats.org/officeDocument/2006/relationships/hyperlink" Target="#&apos;13.4.7E&apos;!A1" TargetMode="Externa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I3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8" t="s">
        <v>0</v>
      </c>
      <c r="B1" s="8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8" t="s">
        <v>0</v>
      </c>
      <c r="H1" s="8" t="s">
        <v>0</v>
      </c>
      <c r="I1" s="8" t="s">
        <v>0</v>
      </c>
    </row>
    <row r="2">
      <c r="A2" s="8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8" t="s">
        <v>0</v>
      </c>
      <c r="G2" s="8" t="s">
        <v>0</v>
      </c>
      <c r="H2" s="8" t="s">
        <v>0</v>
      </c>
      <c r="I2" s="8" t="s">
        <v>0</v>
      </c>
    </row>
    <row r="4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</row>
    <row r="5">
      <c r="A5" s="10" t="s">
        <v>10</v>
      </c>
      <c r="B5" s="11"/>
      <c r="C5" s="11"/>
      <c r="D5" s="10" t="s">
        <v>11</v>
      </c>
      <c r="E5" s="11"/>
      <c r="F5" s="10">
        <v>1</v>
      </c>
      <c r="G5" s="11"/>
      <c r="H5" s="11"/>
      <c r="I5" s="10">
        <v>87376.985318400984</v>
      </c>
    </row>
    <row r="6">
      <c r="A6" s="12" t="s">
        <v>12</v>
      </c>
      <c r="B6" s="12" t="s">
        <v>13</v>
      </c>
      <c r="C6" s="12" t="s">
        <v>14</v>
      </c>
      <c r="D6" s="12" t="s">
        <v>15</v>
      </c>
      <c r="E6" s="12" t="s">
        <v>16</v>
      </c>
      <c r="F6" s="13" t="s">
        <v>17</v>
      </c>
      <c r="G6" s="12">
        <v>479.40124796</v>
      </c>
      <c r="H6" s="12">
        <v>574.56239568006</v>
      </c>
      <c r="I6" s="12">
        <v>5745.6239568006</v>
      </c>
    </row>
    <row r="7">
      <c r="A7" s="12" t="s">
        <v>18</v>
      </c>
      <c r="B7" s="12" t="s">
        <v>19</v>
      </c>
      <c r="C7" s="12" t="s">
        <v>14</v>
      </c>
      <c r="D7" s="12" t="s">
        <v>20</v>
      </c>
      <c r="E7" s="12" t="s">
        <v>16</v>
      </c>
      <c r="F7" s="13" t="s">
        <v>21</v>
      </c>
      <c r="G7" s="12">
        <v>82.749938208</v>
      </c>
      <c r="H7" s="12">
        <v>99.175800942288021</v>
      </c>
      <c r="I7" s="12">
        <v>297.52740282686409</v>
      </c>
    </row>
    <row r="8">
      <c r="A8" s="12" t="s">
        <v>22</v>
      </c>
      <c r="B8" s="12" t="s">
        <v>23</v>
      </c>
      <c r="C8" s="12" t="s">
        <v>24</v>
      </c>
      <c r="D8" s="12" t="s">
        <v>25</v>
      </c>
      <c r="E8" s="12" t="s">
        <v>16</v>
      </c>
      <c r="F8" s="13" t="s">
        <v>26</v>
      </c>
      <c r="G8" s="12">
        <v>5252.80665</v>
      </c>
      <c r="H8" s="12">
        <v>6295.488770025001</v>
      </c>
      <c r="I8" s="12">
        <v>6295.488770025001</v>
      </c>
    </row>
    <row r="9">
      <c r="A9" s="12" t="s">
        <v>27</v>
      </c>
      <c r="B9" s="12" t="s">
        <v>28</v>
      </c>
      <c r="C9" s="12" t="s">
        <v>29</v>
      </c>
      <c r="D9" s="12" t="s">
        <v>30</v>
      </c>
      <c r="E9" s="12" t="s">
        <v>31</v>
      </c>
      <c r="F9" s="13" t="s">
        <v>32</v>
      </c>
      <c r="G9" s="12">
        <v>162.0254920716</v>
      </c>
      <c r="H9" s="12">
        <v>194.18755224781265</v>
      </c>
      <c r="I9" s="12">
        <v>2619.5900798229927</v>
      </c>
    </row>
    <row r="10">
      <c r="A10" s="12" t="s">
        <v>33</v>
      </c>
      <c r="B10" s="12" t="s">
        <v>34</v>
      </c>
      <c r="C10" s="12" t="s">
        <v>24</v>
      </c>
      <c r="D10" s="12" t="s">
        <v>35</v>
      </c>
      <c r="E10" s="12" t="s">
        <v>16</v>
      </c>
      <c r="F10" s="13" t="s">
        <v>26</v>
      </c>
      <c r="G10" s="12">
        <v>24465.3167718</v>
      </c>
      <c r="H10" s="12">
        <v>29321.682151002304</v>
      </c>
      <c r="I10" s="12">
        <v>29321.682151002304</v>
      </c>
    </row>
    <row r="11">
      <c r="A11" s="12" t="s">
        <v>36</v>
      </c>
      <c r="B11" s="12" t="s">
        <v>37</v>
      </c>
      <c r="C11" s="12" t="s">
        <v>24</v>
      </c>
      <c r="D11" s="12" t="s">
        <v>38</v>
      </c>
      <c r="E11" s="12" t="s">
        <v>16</v>
      </c>
      <c r="F11" s="13" t="s">
        <v>26</v>
      </c>
      <c r="G11" s="12">
        <v>64.60198</v>
      </c>
      <c r="H11" s="12">
        <v>77.42547303</v>
      </c>
      <c r="I11" s="12">
        <v>77.42547303</v>
      </c>
    </row>
    <row r="12">
      <c r="A12" s="12" t="s">
        <v>39</v>
      </c>
      <c r="B12" s="12" t="s">
        <v>40</v>
      </c>
      <c r="C12" s="12" t="s">
        <v>24</v>
      </c>
      <c r="D12" s="12" t="s">
        <v>41</v>
      </c>
      <c r="E12" s="12" t="s">
        <v>16</v>
      </c>
      <c r="F12" s="13" t="s">
        <v>42</v>
      </c>
      <c r="G12" s="12">
        <v>431.39264</v>
      </c>
      <c r="H12" s="12">
        <v>517.02407904000006</v>
      </c>
      <c r="I12" s="12">
        <v>1034.0481580800001</v>
      </c>
    </row>
    <row r="13">
      <c r="A13" s="12" t="s">
        <v>43</v>
      </c>
      <c r="B13" s="12" t="s">
        <v>44</v>
      </c>
      <c r="C13" s="12" t="s">
        <v>24</v>
      </c>
      <c r="D13" s="12" t="s">
        <v>45</v>
      </c>
      <c r="E13" s="12" t="s">
        <v>16</v>
      </c>
      <c r="F13" s="13" t="s">
        <v>42</v>
      </c>
      <c r="G13" s="12">
        <v>557.63264</v>
      </c>
      <c r="H13" s="12">
        <v>668.32271904000015</v>
      </c>
      <c r="I13" s="12">
        <v>1336.6454380800003</v>
      </c>
    </row>
    <row r="14">
      <c r="A14" s="12" t="s">
        <v>46</v>
      </c>
      <c r="B14" s="12" t="s">
        <v>47</v>
      </c>
      <c r="C14" s="12" t="s">
        <v>29</v>
      </c>
      <c r="D14" s="12" t="s">
        <v>48</v>
      </c>
      <c r="E14" s="12" t="s">
        <v>31</v>
      </c>
      <c r="F14" s="13" t="s">
        <v>49</v>
      </c>
      <c r="G14" s="12">
        <v>123.7458266876</v>
      </c>
      <c r="H14" s="12">
        <v>148.30937328508861</v>
      </c>
      <c r="I14" s="12">
        <v>13995.955556913814</v>
      </c>
    </row>
    <row r="15">
      <c r="A15" s="12" t="s">
        <v>50</v>
      </c>
      <c r="B15" s="12" t="s">
        <v>51</v>
      </c>
      <c r="C15" s="12" t="s">
        <v>29</v>
      </c>
      <c r="D15" s="12" t="s">
        <v>52</v>
      </c>
      <c r="E15" s="12" t="s">
        <v>16</v>
      </c>
      <c r="F15" s="13" t="s">
        <v>21</v>
      </c>
      <c r="G15" s="12">
        <v>2136.4092753247</v>
      </c>
      <c r="H15" s="12">
        <v>2560.4865164766534</v>
      </c>
      <c r="I15" s="12">
        <v>7681.45954942996</v>
      </c>
    </row>
    <row r="16">
      <c r="A16" s="12" t="s">
        <v>53</v>
      </c>
      <c r="B16" s="12" t="s">
        <v>54</v>
      </c>
      <c r="C16" s="12" t="s">
        <v>24</v>
      </c>
      <c r="D16" s="12" t="s">
        <v>55</v>
      </c>
      <c r="E16" s="12" t="s">
        <v>16</v>
      </c>
      <c r="F16" s="13" t="s">
        <v>56</v>
      </c>
      <c r="G16" s="12">
        <v>38.77665</v>
      </c>
      <c r="H16" s="12">
        <v>46.473815025</v>
      </c>
      <c r="I16" s="12">
        <v>2230.7431212</v>
      </c>
    </row>
    <row r="17">
      <c r="A17" s="12" t="s">
        <v>57</v>
      </c>
      <c r="B17" s="12" t="s">
        <v>58</v>
      </c>
      <c r="C17" s="12" t="s">
        <v>24</v>
      </c>
      <c r="D17" s="12" t="s">
        <v>59</v>
      </c>
      <c r="E17" s="12" t="s">
        <v>16</v>
      </c>
      <c r="F17" s="13" t="s">
        <v>26</v>
      </c>
      <c r="G17" s="12">
        <v>1246.5118</v>
      </c>
      <c r="H17" s="12">
        <v>1493.9443923000001</v>
      </c>
      <c r="I17" s="12">
        <v>1493.9443923000001</v>
      </c>
    </row>
    <row r="18">
      <c r="A18" s="12" t="s">
        <v>60</v>
      </c>
      <c r="B18" s="12" t="s">
        <v>61</v>
      </c>
      <c r="C18" s="12" t="s">
        <v>29</v>
      </c>
      <c r="D18" s="12" t="s">
        <v>62</v>
      </c>
      <c r="E18" s="12" t="s">
        <v>16</v>
      </c>
      <c r="F18" s="13" t="s">
        <v>63</v>
      </c>
      <c r="G18" s="12">
        <v>51.93320485792</v>
      </c>
      <c r="H18" s="12">
        <v>62.241946022217128</v>
      </c>
      <c r="I18" s="12">
        <v>311.20973011108566</v>
      </c>
    </row>
    <row r="19">
      <c r="A19" s="12" t="s">
        <v>64</v>
      </c>
      <c r="B19" s="12" t="s">
        <v>65</v>
      </c>
      <c r="C19" s="12" t="s">
        <v>24</v>
      </c>
      <c r="D19" s="12" t="s">
        <v>66</v>
      </c>
      <c r="E19" s="12" t="s">
        <v>31</v>
      </c>
      <c r="F19" s="13" t="s">
        <v>67</v>
      </c>
      <c r="G19" s="12">
        <v>32.2713295</v>
      </c>
      <c r="H19" s="12">
        <v>38.67718840575</v>
      </c>
      <c r="I19" s="12">
        <v>61.883501449200004</v>
      </c>
    </row>
    <row r="20">
      <c r="A20" s="12" t="s">
        <v>68</v>
      </c>
      <c r="B20" s="12" t="s">
        <v>69</v>
      </c>
      <c r="C20" s="12" t="s">
        <v>70</v>
      </c>
      <c r="D20" s="12" t="s">
        <v>71</v>
      </c>
      <c r="E20" s="12" t="s">
        <v>16</v>
      </c>
      <c r="F20" s="13" t="s">
        <v>72</v>
      </c>
      <c r="G20" s="12">
        <v>80.734</v>
      </c>
      <c r="H20" s="12">
        <v>96.759699</v>
      </c>
      <c r="I20" s="12">
        <v>580.558194</v>
      </c>
    </row>
    <row r="21">
      <c r="A21" s="12" t="s">
        <v>73</v>
      </c>
      <c r="B21" s="12" t="s">
        <v>74</v>
      </c>
      <c r="C21" s="12" t="s">
        <v>70</v>
      </c>
      <c r="D21" s="12" t="s">
        <v>75</v>
      </c>
      <c r="E21" s="12" t="s">
        <v>16</v>
      </c>
      <c r="F21" s="13" t="s">
        <v>76</v>
      </c>
      <c r="G21" s="12">
        <v>40.078</v>
      </c>
      <c r="H21" s="12">
        <v>48.033483000000011</v>
      </c>
      <c r="I21" s="12">
        <v>1200.8370750000004</v>
      </c>
    </row>
    <row r="22">
      <c r="A22" s="12" t="s">
        <v>77</v>
      </c>
      <c r="B22" s="12" t="s">
        <v>78</v>
      </c>
      <c r="C22" s="12" t="s">
        <v>70</v>
      </c>
      <c r="D22" s="12" t="s">
        <v>79</v>
      </c>
      <c r="E22" s="12" t="s">
        <v>16</v>
      </c>
      <c r="F22" s="13" t="s">
        <v>80</v>
      </c>
      <c r="G22" s="12">
        <v>40.078</v>
      </c>
      <c r="H22" s="12">
        <v>48.033483000000011</v>
      </c>
      <c r="I22" s="12">
        <v>768.53572800000018</v>
      </c>
    </row>
    <row r="23">
      <c r="A23" s="12" t="s">
        <v>81</v>
      </c>
      <c r="B23" s="12" t="s">
        <v>82</v>
      </c>
      <c r="C23" s="12" t="s">
        <v>24</v>
      </c>
      <c r="D23" s="12" t="s">
        <v>83</v>
      </c>
      <c r="E23" s="12" t="s">
        <v>31</v>
      </c>
      <c r="F23" s="13" t="s">
        <v>84</v>
      </c>
      <c r="G23" s="12">
        <v>41.3202</v>
      </c>
      <c r="H23" s="12">
        <v>49.522259700000006</v>
      </c>
      <c r="I23" s="12">
        <v>3235.2892262010005</v>
      </c>
    </row>
    <row r="24">
      <c r="A24" s="12" t="s">
        <v>85</v>
      </c>
      <c r="B24" s="12" t="s">
        <v>86</v>
      </c>
      <c r="C24" s="12" t="s">
        <v>29</v>
      </c>
      <c r="D24" s="12" t="s">
        <v>87</v>
      </c>
      <c r="E24" s="12" t="s">
        <v>16</v>
      </c>
      <c r="F24" s="13" t="s">
        <v>88</v>
      </c>
      <c r="G24" s="12">
        <v>242.3612172466</v>
      </c>
      <c r="H24" s="12">
        <v>290.46991887005015</v>
      </c>
      <c r="I24" s="12">
        <v>1161.8796754802006</v>
      </c>
    </row>
    <row r="25">
      <c r="A25" s="12" t="s">
        <v>89</v>
      </c>
      <c r="B25" s="12" t="s">
        <v>90</v>
      </c>
      <c r="C25" s="12" t="s">
        <v>29</v>
      </c>
      <c r="D25" s="12" t="s">
        <v>91</v>
      </c>
      <c r="E25" s="12" t="s">
        <v>16</v>
      </c>
      <c r="F25" s="13" t="s">
        <v>17</v>
      </c>
      <c r="G25" s="12">
        <v>67.975830181</v>
      </c>
      <c r="H25" s="12">
        <v>81.469032471928514</v>
      </c>
      <c r="I25" s="12">
        <v>814.69032471928517</v>
      </c>
    </row>
    <row r="26">
      <c r="A26" s="12" t="s">
        <v>92</v>
      </c>
      <c r="B26" s="12" t="s">
        <v>93</v>
      </c>
      <c r="C26" s="12" t="s">
        <v>29</v>
      </c>
      <c r="D26" s="12" t="s">
        <v>94</v>
      </c>
      <c r="E26" s="12" t="s">
        <v>16</v>
      </c>
      <c r="F26" s="13" t="s">
        <v>95</v>
      </c>
      <c r="G26" s="12">
        <v>139.66610895694</v>
      </c>
      <c r="H26" s="12">
        <v>167.38983158489262</v>
      </c>
      <c r="I26" s="12">
        <v>5021.6949475467782</v>
      </c>
    </row>
    <row r="27">
      <c r="A27" s="12" t="s">
        <v>96</v>
      </c>
      <c r="B27" s="12" t="s">
        <v>97</v>
      </c>
      <c r="C27" s="12" t="s">
        <v>29</v>
      </c>
      <c r="D27" s="12" t="s">
        <v>98</v>
      </c>
      <c r="E27" s="12" t="s">
        <v>16</v>
      </c>
      <c r="F27" s="13" t="s">
        <v>42</v>
      </c>
      <c r="G27" s="12">
        <v>607.00949204562</v>
      </c>
      <c r="H27" s="12">
        <v>727.50087621667569</v>
      </c>
      <c r="I27" s="12">
        <v>1455.0017524333514</v>
      </c>
    </row>
    <row r="28">
      <c r="A28" s="12" t="s">
        <v>99</v>
      </c>
      <c r="B28" s="12" t="s">
        <v>100</v>
      </c>
      <c r="C28" s="12" t="s">
        <v>14</v>
      </c>
      <c r="D28" s="12" t="s">
        <v>101</v>
      </c>
      <c r="E28" s="12" t="s">
        <v>16</v>
      </c>
      <c r="F28" s="13" t="s">
        <v>26</v>
      </c>
      <c r="G28" s="12">
        <v>347.575213912</v>
      </c>
      <c r="H28" s="12">
        <v>416.56889387353203</v>
      </c>
      <c r="I28" s="12">
        <v>416.56889387353203</v>
      </c>
    </row>
    <row r="29">
      <c r="A29" s="12" t="s">
        <v>102</v>
      </c>
      <c r="B29" s="12" t="s">
        <v>103</v>
      </c>
      <c r="C29" s="12" t="s">
        <v>24</v>
      </c>
      <c r="D29" s="12" t="s">
        <v>104</v>
      </c>
      <c r="E29" s="12" t="s">
        <v>16</v>
      </c>
      <c r="F29" s="13" t="s">
        <v>21</v>
      </c>
      <c r="G29" s="12">
        <v>60.82665</v>
      </c>
      <c r="H29" s="12">
        <v>72.900740025</v>
      </c>
      <c r="I29" s="12">
        <v>218.702220075</v>
      </c>
    </row>
    <row r="30">
      <c r="I30" s="7">
        <v>87376.985318400984</v>
      </c>
    </row>
  </sheetData>
  <mergeCells>
    <mergeCell ref="A1:I2"/>
  </mergeCells>
  <hyperlinks>
    <hyperlink ref="A5" r:id="rId1"/>
    <hyperlink ref="A6" r:id="rId2"/>
    <hyperlink ref="F6" r:id="rId3"/>
    <hyperlink ref="A7" r:id="rId4"/>
    <hyperlink ref="F7" r:id="rId5"/>
    <hyperlink ref="A8" r:id="rId6"/>
    <hyperlink ref="F8" r:id="rId7"/>
    <hyperlink ref="A9" r:id="rId8"/>
    <hyperlink ref="F9" r:id="rId9"/>
    <hyperlink ref="A10" r:id="rId10"/>
    <hyperlink ref="F10" r:id="rId11"/>
    <hyperlink ref="A11" r:id="rId12"/>
    <hyperlink ref="F11" r:id="rId13"/>
    <hyperlink ref="A12" r:id="rId14"/>
    <hyperlink ref="F12" r:id="rId15"/>
    <hyperlink ref="A13" r:id="rId16"/>
    <hyperlink ref="F13" r:id="rId17"/>
    <hyperlink ref="A14" r:id="rId18"/>
    <hyperlink ref="F14" r:id="rId19"/>
    <hyperlink ref="A15" r:id="rId20"/>
    <hyperlink ref="F15" r:id="rId21"/>
    <hyperlink ref="A16" r:id="rId22"/>
    <hyperlink ref="F16" r:id="rId23"/>
    <hyperlink ref="A17" r:id="rId24"/>
    <hyperlink ref="F17" r:id="rId25"/>
    <hyperlink ref="A18" r:id="rId26"/>
    <hyperlink ref="F18" r:id="rId27"/>
    <hyperlink ref="A19" r:id="rId28"/>
    <hyperlink ref="F19" r:id="rId29"/>
    <hyperlink ref="A20" r:id="rId30"/>
    <hyperlink ref="F20" r:id="rId31"/>
    <hyperlink ref="A21" r:id="rId32"/>
    <hyperlink ref="F21" r:id="rId33"/>
    <hyperlink ref="A22" r:id="rId34"/>
    <hyperlink ref="F22" r:id="rId35"/>
    <hyperlink ref="A23" r:id="rId36"/>
    <hyperlink ref="F23" r:id="rId37"/>
    <hyperlink ref="A24" r:id="rId38"/>
    <hyperlink ref="F24" r:id="rId39"/>
    <hyperlink ref="A25" r:id="rId40"/>
    <hyperlink ref="F25" r:id="rId41"/>
    <hyperlink ref="A26" r:id="rId42"/>
    <hyperlink ref="F26" r:id="rId43"/>
    <hyperlink ref="A27" r:id="rId44"/>
    <hyperlink ref="F27" r:id="rId45"/>
    <hyperlink ref="A28" r:id="rId46"/>
    <hyperlink ref="F28" r:id="rId47"/>
    <hyperlink ref="A29" r:id="rId48"/>
    <hyperlink ref="F29" r:id="rId49"/>
  </hyperlinks>
  <headerFooter/>
</worksheet>
</file>

<file path=xl/worksheets/sheet1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43</v>
      </c>
      <c r="B2" s="12" t="s">
        <v>44</v>
      </c>
      <c r="C2" s="12" t="s">
        <v>24</v>
      </c>
      <c r="D2" s="12" t="s">
        <v>45</v>
      </c>
      <c r="E2" s="12" t="s">
        <v>16</v>
      </c>
      <c r="F2" s="12" t="s">
        <v>155</v>
      </c>
      <c r="G2" s="12">
        <v>557.63264</v>
      </c>
      <c r="H2" s="12">
        <v>668.32271904000015</v>
      </c>
      <c r="I2" s="12">
        <v>1336.6454380800003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2</v>
      </c>
      <c r="D8" s="17" t="s">
        <v>152</v>
      </c>
      <c r="E8" s="17">
        <v>2</v>
      </c>
    </row>
    <row r="9">
      <c r="A9" s="17" t="s">
        <v>112</v>
      </c>
      <c r="B9" s="17" t="s">
        <v>112</v>
      </c>
      <c r="C9" s="17">
        <f>SUBTOTAL(109,Criteria_Summary13.4.8[Elementos])</f>
      </c>
      <c r="D9" s="17" t="s">
        <v>112</v>
      </c>
      <c r="E9" s="17">
        <f>SUBTOTAL(109,Criteria_Summary13.4.8[Total])</f>
      </c>
    </row>
    <row r="10">
      <c r="A10" s="18" t="s">
        <v>113</v>
      </c>
      <c r="B10" s="18">
        <v>0</v>
      </c>
      <c r="C10" s="19"/>
      <c r="D10" s="19"/>
      <c r="E10" s="18">
        <v>2</v>
      </c>
    </row>
    <row r="13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2</v>
      </c>
      <c r="C16" s="17" t="s">
        <v>147</v>
      </c>
      <c r="D16" s="17" t="s">
        <v>147</v>
      </c>
      <c r="E16" s="17">
        <v>2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156</v>
      </c>
      <c r="B24" s="17" t="s">
        <v>156</v>
      </c>
      <c r="C24" s="17" t="s">
        <v>156</v>
      </c>
      <c r="D24" s="17" t="s">
        <v>158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46</v>
      </c>
      <c r="B2" s="12" t="s">
        <v>47</v>
      </c>
      <c r="C2" s="12" t="s">
        <v>29</v>
      </c>
      <c r="D2" s="12" t="s">
        <v>48</v>
      </c>
      <c r="E2" s="12" t="s">
        <v>31</v>
      </c>
      <c r="F2" s="12" t="s">
        <v>49</v>
      </c>
      <c r="G2" s="12">
        <v>123.7458266876</v>
      </c>
      <c r="H2" s="12">
        <v>148.30937328508861</v>
      </c>
      <c r="I2" s="12">
        <v>13995.955556913814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45</v>
      </c>
      <c r="D8" s="17" t="s">
        <v>139</v>
      </c>
      <c r="E8" s="17">
        <v>94.365462768188735</v>
      </c>
    </row>
    <row r="9">
      <c r="A9" s="17" t="s">
        <v>112</v>
      </c>
      <c r="B9" s="17" t="s">
        <v>112</v>
      </c>
      <c r="C9" s="17">
        <f>SUBTOTAL(109,Criteria_Summary13.4.9[Elementos])</f>
      </c>
      <c r="D9" s="17" t="s">
        <v>112</v>
      </c>
      <c r="E9" s="17">
        <f>SUBTOTAL(109,Criteria_Summary13.4.9[Total])</f>
      </c>
    </row>
    <row r="10">
      <c r="A10" s="18" t="s">
        <v>113</v>
      </c>
      <c r="B10" s="18">
        <v>0</v>
      </c>
      <c r="C10" s="19"/>
      <c r="D10" s="19"/>
      <c r="E10" s="18">
        <v>94.37</v>
      </c>
    </row>
    <row r="13">
      <c r="A13" s="18" t="s">
        <v>139</v>
      </c>
      <c r="B13" s="18" t="s">
        <v>139</v>
      </c>
      <c r="C13" s="18" t="s">
        <v>139</v>
      </c>
      <c r="D13" s="18" t="s">
        <v>139</v>
      </c>
      <c r="E13" s="18" t="s">
        <v>139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45</v>
      </c>
      <c r="C16" s="17" t="s">
        <v>140</v>
      </c>
      <c r="D16" s="17" t="s">
        <v>140</v>
      </c>
      <c r="E16" s="17">
        <v>94.365462768188735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141</v>
      </c>
      <c r="B24" s="17" t="s">
        <v>141</v>
      </c>
      <c r="C24" s="17" t="s">
        <v>141</v>
      </c>
      <c r="D24" s="17" t="s">
        <v>142</v>
      </c>
      <c r="E24" s="17" t="s">
        <v>120</v>
      </c>
    </row>
    <row r="26">
      <c r="A26" s="22" t="s">
        <v>133</v>
      </c>
      <c r="B26" s="22" t="s">
        <v>133</v>
      </c>
      <c r="C26" s="22" t="s">
        <v>133</v>
      </c>
      <c r="D26" s="22" t="s">
        <v>133</v>
      </c>
      <c r="E26" s="22" t="s">
        <v>133</v>
      </c>
    </row>
    <row r="27">
      <c r="A27" s="21" t="s">
        <v>107</v>
      </c>
      <c r="B27" s="21" t="s">
        <v>134</v>
      </c>
      <c r="C27" s="21" t="s">
        <v>135</v>
      </c>
      <c r="D27" s="21" t="s">
        <v>136</v>
      </c>
      <c r="E27" s="21"/>
    </row>
    <row r="28">
      <c r="A28" s="17" t="s">
        <v>143</v>
      </c>
      <c r="B28" s="17" t="s">
        <v>137</v>
      </c>
      <c r="C28" s="17" t="s">
        <v>159</v>
      </c>
      <c r="D28" s="17" t="s">
        <v>145</v>
      </c>
      <c r="E28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50</v>
      </c>
      <c r="B2" s="12" t="s">
        <v>51</v>
      </c>
      <c r="C2" s="12" t="s">
        <v>29</v>
      </c>
      <c r="D2" s="12" t="s">
        <v>52</v>
      </c>
      <c r="E2" s="12" t="s">
        <v>16</v>
      </c>
      <c r="F2" s="12" t="s">
        <v>125</v>
      </c>
      <c r="G2" s="12">
        <v>2136.4092753247</v>
      </c>
      <c r="H2" s="12">
        <v>2560.4865164766534</v>
      </c>
      <c r="I2" s="12">
        <v>7681.45954942996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</v>
      </c>
      <c r="D8" s="17" t="s">
        <v>160</v>
      </c>
      <c r="E8" s="17">
        <v>3</v>
      </c>
    </row>
    <row r="9">
      <c r="A9" s="17" t="s">
        <v>112</v>
      </c>
      <c r="B9" s="17" t="s">
        <v>112</v>
      </c>
      <c r="C9" s="17">
        <f>SUBTOTAL(109,Criteria_Summary13.4.10[Elementos])</f>
      </c>
      <c r="D9" s="17" t="s">
        <v>112</v>
      </c>
      <c r="E9" s="17">
        <f>SUBTOTAL(109,Criteria_Summary13.4.10[Total])</f>
      </c>
    </row>
    <row r="10">
      <c r="A10" s="18" t="s">
        <v>113</v>
      </c>
      <c r="B10" s="18">
        <v>0</v>
      </c>
      <c r="C10" s="19"/>
      <c r="D10" s="19"/>
      <c r="E10" s="18">
        <v>3</v>
      </c>
    </row>
    <row r="13">
      <c r="A13" s="18" t="s">
        <v>160</v>
      </c>
      <c r="B13" s="18" t="s">
        <v>160</v>
      </c>
      <c r="C13" s="18" t="s">
        <v>160</v>
      </c>
      <c r="D13" s="18" t="s">
        <v>160</v>
      </c>
      <c r="E13" s="18" t="s">
        <v>160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3</v>
      </c>
      <c r="C16" s="17" t="s">
        <v>161</v>
      </c>
      <c r="D16" s="17" t="s">
        <v>161</v>
      </c>
      <c r="E16" s="17">
        <v>3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162</v>
      </c>
      <c r="B24" s="17" t="s">
        <v>162</v>
      </c>
      <c r="C24" s="17" t="s">
        <v>162</v>
      </c>
      <c r="D24" s="17" t="s">
        <v>163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sheetPr>
    <tabColor rgb="FFDFF0D8"/>
  </sheetPr>
  <dimension ref="A1:I4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53</v>
      </c>
      <c r="B2" s="12" t="s">
        <v>54</v>
      </c>
      <c r="C2" s="12" t="s">
        <v>24</v>
      </c>
      <c r="D2" s="12" t="s">
        <v>55</v>
      </c>
      <c r="E2" s="12" t="s">
        <v>16</v>
      </c>
      <c r="F2" s="12" t="s">
        <v>164</v>
      </c>
      <c r="G2" s="12">
        <v>38.77665</v>
      </c>
      <c r="H2" s="12">
        <v>46.473815025</v>
      </c>
      <c r="I2" s="12">
        <v>2230.7431212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43</v>
      </c>
      <c r="D8" s="17" t="s">
        <v>165</v>
      </c>
      <c r="E8" s="17">
        <v>43</v>
      </c>
    </row>
    <row r="9">
      <c r="A9" s="17">
        <v>2</v>
      </c>
      <c r="B9" s="17" t="s">
        <v>110</v>
      </c>
      <c r="C9" s="17">
        <v>5</v>
      </c>
      <c r="D9" s="17" t="s">
        <v>165</v>
      </c>
      <c r="E9" s="17">
        <v>5</v>
      </c>
    </row>
    <row r="10">
      <c r="A10" s="17" t="s">
        <v>112</v>
      </c>
      <c r="B10" s="17" t="s">
        <v>112</v>
      </c>
      <c r="C10" s="17">
        <f>SUBTOTAL(109,Criteria_Summary13.4.11[Elementos])</f>
      </c>
      <c r="D10" s="17" t="s">
        <v>112</v>
      </c>
      <c r="E10" s="17">
        <f>SUBTOTAL(109,Criteria_Summary13.4.11[Total])</f>
      </c>
    </row>
    <row r="11">
      <c r="A11" s="18" t="s">
        <v>113</v>
      </c>
      <c r="B11" s="18">
        <v>0</v>
      </c>
      <c r="C11" s="19"/>
      <c r="D11" s="19"/>
      <c r="E11" s="18">
        <v>48</v>
      </c>
    </row>
    <row r="14">
      <c r="A14" s="18" t="s">
        <v>165</v>
      </c>
      <c r="B14" s="18" t="s">
        <v>165</v>
      </c>
      <c r="C14" s="18" t="s">
        <v>165</v>
      </c>
      <c r="D14" s="18" t="s">
        <v>165</v>
      </c>
      <c r="E14" s="18" t="s">
        <v>165</v>
      </c>
    </row>
    <row r="15">
      <c r="A15" s="20"/>
      <c r="B15" s="20"/>
      <c r="C15" s="20"/>
      <c r="D15" s="20"/>
      <c r="E15" s="20"/>
    </row>
    <row r="16">
      <c r="A16" s="21" t="s">
        <v>107</v>
      </c>
      <c r="B16" s="21" t="s">
        <v>108</v>
      </c>
      <c r="C16" s="21" t="s">
        <v>114</v>
      </c>
      <c r="D16" s="21" t="s">
        <v>114</v>
      </c>
      <c r="E16" s="21" t="s">
        <v>9</v>
      </c>
    </row>
    <row r="17">
      <c r="A17" s="17" t="s">
        <v>110</v>
      </c>
      <c r="B17" s="17">
        <v>43</v>
      </c>
      <c r="C17" s="17" t="s">
        <v>166</v>
      </c>
      <c r="D17" s="17" t="s">
        <v>166</v>
      </c>
      <c r="E17" s="17">
        <v>43</v>
      </c>
    </row>
    <row r="19">
      <c r="A19" s="22" t="s">
        <v>116</v>
      </c>
      <c r="B19" s="22" t="s">
        <v>116</v>
      </c>
      <c r="C19" s="22" t="s">
        <v>116</v>
      </c>
      <c r="D19" s="22" t="s">
        <v>116</v>
      </c>
      <c r="E19" s="22" t="s">
        <v>116</v>
      </c>
    </row>
    <row r="20">
      <c r="A20" s="21" t="s">
        <v>117</v>
      </c>
      <c r="B20" s="21" t="s">
        <v>117</v>
      </c>
      <c r="C20" s="21" t="s">
        <v>117</v>
      </c>
      <c r="D20" s="21" t="s">
        <v>118</v>
      </c>
      <c r="E20" s="21"/>
    </row>
    <row r="21">
      <c r="A21" s="17"/>
      <c r="B21" s="17"/>
      <c r="C21" s="17"/>
      <c r="D21" s="17" t="s">
        <v>119</v>
      </c>
      <c r="E21" s="17" t="s">
        <v>120</v>
      </c>
    </row>
    <row r="23">
      <c r="A23" s="22" t="s">
        <v>121</v>
      </c>
      <c r="B23" s="22" t="s">
        <v>121</v>
      </c>
      <c r="C23" s="22" t="s">
        <v>121</v>
      </c>
      <c r="D23" s="22" t="s">
        <v>121</v>
      </c>
      <c r="E23" s="22" t="s">
        <v>121</v>
      </c>
    </row>
    <row r="24">
      <c r="A24" s="21" t="s">
        <v>122</v>
      </c>
      <c r="B24" s="21"/>
      <c r="C24" s="21"/>
      <c r="D24" s="21" t="s">
        <v>107</v>
      </c>
      <c r="E24" s="21"/>
    </row>
    <row r="25">
      <c r="A25" s="17" t="s">
        <v>167</v>
      </c>
      <c r="B25" s="17" t="s">
        <v>167</v>
      </c>
      <c r="C25" s="17" t="s">
        <v>167</v>
      </c>
      <c r="D25" s="17" t="s">
        <v>167</v>
      </c>
      <c r="E25" s="17" t="s">
        <v>120</v>
      </c>
    </row>
    <row r="27">
      <c r="A27" s="22" t="s">
        <v>133</v>
      </c>
      <c r="B27" s="22" t="s">
        <v>133</v>
      </c>
      <c r="C27" s="22" t="s">
        <v>133</v>
      </c>
      <c r="D27" s="22" t="s">
        <v>133</v>
      </c>
      <c r="E27" s="22" t="s">
        <v>133</v>
      </c>
    </row>
    <row r="28">
      <c r="A28" s="21" t="s">
        <v>107</v>
      </c>
      <c r="B28" s="21" t="s">
        <v>134</v>
      </c>
      <c r="C28" s="21" t="s">
        <v>135</v>
      </c>
      <c r="D28" s="21" t="s">
        <v>136</v>
      </c>
      <c r="E28" s="21"/>
    </row>
    <row r="29">
      <c r="A29" s="17" t="s">
        <v>107</v>
      </c>
      <c r="B29" s="17" t="s">
        <v>137</v>
      </c>
      <c r="C29" s="17" t="s">
        <v>168</v>
      </c>
      <c r="D29" s="17" t="s">
        <v>4</v>
      </c>
      <c r="E29" s="17" t="s">
        <v>138</v>
      </c>
    </row>
    <row r="31">
      <c r="A31" s="18" t="s">
        <v>165</v>
      </c>
      <c r="B31" s="18" t="s">
        <v>165</v>
      </c>
      <c r="C31" s="18" t="s">
        <v>165</v>
      </c>
      <c r="D31" s="18" t="s">
        <v>165</v>
      </c>
      <c r="E31" s="18" t="s">
        <v>165</v>
      </c>
    </row>
    <row r="32">
      <c r="A32" s="20"/>
      <c r="B32" s="20"/>
      <c r="C32" s="20"/>
      <c r="D32" s="20"/>
      <c r="E32" s="20"/>
    </row>
    <row r="33">
      <c r="A33" s="21" t="s">
        <v>107</v>
      </c>
      <c r="B33" s="21" t="s">
        <v>108</v>
      </c>
      <c r="C33" s="21" t="s">
        <v>114</v>
      </c>
      <c r="D33" s="21" t="s">
        <v>114</v>
      </c>
      <c r="E33" s="21" t="s">
        <v>9</v>
      </c>
    </row>
    <row r="34">
      <c r="A34" s="17" t="s">
        <v>110</v>
      </c>
      <c r="B34" s="17">
        <v>5</v>
      </c>
      <c r="C34" s="17" t="s">
        <v>166</v>
      </c>
      <c r="D34" s="17" t="s">
        <v>166</v>
      </c>
      <c r="E34" s="17">
        <v>5</v>
      </c>
    </row>
    <row r="36">
      <c r="A36" s="22" t="s">
        <v>116</v>
      </c>
      <c r="B36" s="22" t="s">
        <v>116</v>
      </c>
      <c r="C36" s="22" t="s">
        <v>116</v>
      </c>
      <c r="D36" s="22" t="s">
        <v>116</v>
      </c>
      <c r="E36" s="22" t="s">
        <v>116</v>
      </c>
    </row>
    <row r="37">
      <c r="A37" s="21" t="s">
        <v>117</v>
      </c>
      <c r="B37" s="21" t="s">
        <v>117</v>
      </c>
      <c r="C37" s="21" t="s">
        <v>117</v>
      </c>
      <c r="D37" s="21" t="s">
        <v>118</v>
      </c>
      <c r="E37" s="21"/>
    </row>
    <row r="38">
      <c r="A38" s="17"/>
      <c r="B38" s="17"/>
      <c r="C38" s="17"/>
      <c r="D38" s="17" t="s">
        <v>119</v>
      </c>
      <c r="E38" s="17" t="s">
        <v>120</v>
      </c>
    </row>
    <row r="40">
      <c r="A40" s="22" t="s">
        <v>121</v>
      </c>
      <c r="B40" s="22" t="s">
        <v>121</v>
      </c>
      <c r="C40" s="22" t="s">
        <v>121</v>
      </c>
      <c r="D40" s="22" t="s">
        <v>121</v>
      </c>
      <c r="E40" s="22" t="s">
        <v>121</v>
      </c>
    </row>
    <row r="41">
      <c r="A41" s="21" t="s">
        <v>122</v>
      </c>
      <c r="B41" s="21"/>
      <c r="C41" s="21"/>
      <c r="D41" s="21" t="s">
        <v>107</v>
      </c>
      <c r="E41" s="21"/>
    </row>
    <row r="42">
      <c r="A42" s="17" t="s">
        <v>169</v>
      </c>
      <c r="B42" s="17" t="s">
        <v>169</v>
      </c>
      <c r="C42" s="17" t="s">
        <v>169</v>
      </c>
      <c r="D42" s="17" t="s">
        <v>169</v>
      </c>
      <c r="E42" s="17" t="s">
        <v>120</v>
      </c>
    </row>
    <row r="44">
      <c r="A44" s="22" t="s">
        <v>133</v>
      </c>
      <c r="B44" s="22" t="s">
        <v>133</v>
      </c>
      <c r="C44" s="22" t="s">
        <v>133</v>
      </c>
      <c r="D44" s="22" t="s">
        <v>133</v>
      </c>
      <c r="E44" s="22" t="s">
        <v>133</v>
      </c>
    </row>
    <row r="45">
      <c r="A45" s="21" t="s">
        <v>107</v>
      </c>
      <c r="B45" s="21" t="s">
        <v>134</v>
      </c>
      <c r="C45" s="21" t="s">
        <v>135</v>
      </c>
      <c r="D45" s="21" t="s">
        <v>136</v>
      </c>
      <c r="E45" s="21"/>
    </row>
    <row r="46">
      <c r="A46" s="17" t="s">
        <v>107</v>
      </c>
      <c r="B46" s="17" t="s">
        <v>137</v>
      </c>
      <c r="C46" s="17" t="s">
        <v>168</v>
      </c>
      <c r="D46" s="17" t="s">
        <v>4</v>
      </c>
      <c r="E46" s="17" t="s">
        <v>138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31:E31"/>
    <mergeCell ref="A32:E32"/>
    <mergeCell ref="C33:D33"/>
    <mergeCell ref="C34:D34"/>
    <mergeCell ref="A36:E36"/>
    <mergeCell ref="A37:C37"/>
    <mergeCell ref="A40:E40"/>
    <mergeCell ref="A41"/>
    <mergeCell ref="A42:C42"/>
    <mergeCell ref="A44:E44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57</v>
      </c>
      <c r="B2" s="12" t="s">
        <v>58</v>
      </c>
      <c r="C2" s="12" t="s">
        <v>24</v>
      </c>
      <c r="D2" s="12" t="s">
        <v>59</v>
      </c>
      <c r="E2" s="12" t="s">
        <v>16</v>
      </c>
      <c r="F2" s="12" t="s">
        <v>130</v>
      </c>
      <c r="G2" s="12">
        <v>1246.5118</v>
      </c>
      <c r="H2" s="12">
        <v>1493.9443923000001</v>
      </c>
      <c r="I2" s="12">
        <v>1493.9443923000001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</v>
      </c>
      <c r="D8" s="17" t="s">
        <v>160</v>
      </c>
      <c r="E8" s="17">
        <v>1</v>
      </c>
    </row>
    <row r="9">
      <c r="A9" s="17" t="s">
        <v>112</v>
      </c>
      <c r="B9" s="17" t="s">
        <v>112</v>
      </c>
      <c r="C9" s="17">
        <f>SUBTOTAL(109,Criteria_Summary13.4.12[Elementos])</f>
      </c>
      <c r="D9" s="17" t="s">
        <v>112</v>
      </c>
      <c r="E9" s="17">
        <f>SUBTOTAL(109,Criteria_Summary13.4.12[Total])</f>
      </c>
    </row>
    <row r="10">
      <c r="A10" s="18" t="s">
        <v>113</v>
      </c>
      <c r="B10" s="18">
        <v>0</v>
      </c>
      <c r="C10" s="19"/>
      <c r="D10" s="19"/>
      <c r="E10" s="18">
        <v>1</v>
      </c>
    </row>
    <row r="13">
      <c r="A13" s="18" t="s">
        <v>160</v>
      </c>
      <c r="B13" s="18" t="s">
        <v>160</v>
      </c>
      <c r="C13" s="18" t="s">
        <v>160</v>
      </c>
      <c r="D13" s="18" t="s">
        <v>160</v>
      </c>
      <c r="E13" s="18" t="s">
        <v>160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</v>
      </c>
      <c r="C16" s="17" t="s">
        <v>161</v>
      </c>
      <c r="D16" s="17" t="s">
        <v>161</v>
      </c>
      <c r="E16" s="17">
        <v>1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170</v>
      </c>
      <c r="B24" s="17" t="s">
        <v>170</v>
      </c>
      <c r="C24" s="17" t="s">
        <v>170</v>
      </c>
      <c r="D24" s="17" t="s">
        <v>171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60</v>
      </c>
      <c r="B2" s="12" t="s">
        <v>61</v>
      </c>
      <c r="C2" s="12" t="s">
        <v>29</v>
      </c>
      <c r="D2" s="12" t="s">
        <v>62</v>
      </c>
      <c r="E2" s="12" t="s">
        <v>16</v>
      </c>
      <c r="F2" s="12" t="s">
        <v>172</v>
      </c>
      <c r="G2" s="12">
        <v>51.93320485792</v>
      </c>
      <c r="H2" s="12">
        <v>62.241946022217128</v>
      </c>
      <c r="I2" s="12">
        <v>311.20973011108566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5</v>
      </c>
      <c r="D8" s="17" t="s">
        <v>173</v>
      </c>
      <c r="E8" s="17">
        <v>5</v>
      </c>
    </row>
    <row r="9">
      <c r="A9" s="17" t="s">
        <v>112</v>
      </c>
      <c r="B9" s="17" t="s">
        <v>112</v>
      </c>
      <c r="C9" s="17">
        <f>SUBTOTAL(109,Criteria_Summary13.4.13[Elementos])</f>
      </c>
      <c r="D9" s="17" t="s">
        <v>112</v>
      </c>
      <c r="E9" s="17">
        <f>SUBTOTAL(109,Criteria_Summary13.4.13[Total])</f>
      </c>
    </row>
    <row r="10">
      <c r="A10" s="18" t="s">
        <v>113</v>
      </c>
      <c r="B10" s="18">
        <v>0</v>
      </c>
      <c r="C10" s="19"/>
      <c r="D10" s="19"/>
      <c r="E10" s="18">
        <v>5</v>
      </c>
    </row>
    <row r="13">
      <c r="A13" s="18" t="s">
        <v>173</v>
      </c>
      <c r="B13" s="18" t="s">
        <v>173</v>
      </c>
      <c r="C13" s="18" t="s">
        <v>173</v>
      </c>
      <c r="D13" s="18" t="s">
        <v>173</v>
      </c>
      <c r="E13" s="18" t="s">
        <v>173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5</v>
      </c>
      <c r="C16" s="17" t="s">
        <v>174</v>
      </c>
      <c r="D16" s="17" t="s">
        <v>174</v>
      </c>
      <c r="E16" s="17">
        <v>5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175</v>
      </c>
      <c r="B24" s="17" t="s">
        <v>175</v>
      </c>
      <c r="C24" s="17" t="s">
        <v>175</v>
      </c>
      <c r="D24" s="17" t="s">
        <v>176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64</v>
      </c>
      <c r="B2" s="12" t="s">
        <v>65</v>
      </c>
      <c r="C2" s="12" t="s">
        <v>24</v>
      </c>
      <c r="D2" s="12" t="s">
        <v>66</v>
      </c>
      <c r="E2" s="12" t="s">
        <v>31</v>
      </c>
      <c r="F2" s="12" t="s">
        <v>177</v>
      </c>
      <c r="G2" s="12">
        <v>32.2713295</v>
      </c>
      <c r="H2" s="12">
        <v>38.67718840575</v>
      </c>
      <c r="I2" s="12">
        <v>61.883501449200004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11</v>
      </c>
      <c r="D8" s="17" t="s">
        <v>178</v>
      </c>
      <c r="E8" s="17">
        <v>1.6023412162523341</v>
      </c>
    </row>
    <row r="9">
      <c r="A9" s="17" t="s">
        <v>112</v>
      </c>
      <c r="B9" s="17" t="s">
        <v>112</v>
      </c>
      <c r="C9" s="17">
        <f>SUBTOTAL(109,Criteria_Summary13.4.14[Elementos])</f>
      </c>
      <c r="D9" s="17" t="s">
        <v>112</v>
      </c>
      <c r="E9" s="17">
        <f>SUBTOTAL(109,Criteria_Summary13.4.14[Total])</f>
      </c>
    </row>
    <row r="10">
      <c r="A10" s="18" t="s">
        <v>113</v>
      </c>
      <c r="B10" s="18">
        <v>0</v>
      </c>
      <c r="C10" s="19"/>
      <c r="D10" s="19"/>
      <c r="E10" s="18">
        <v>1.6</v>
      </c>
    </row>
    <row r="13">
      <c r="A13" s="18" t="s">
        <v>178</v>
      </c>
      <c r="B13" s="18" t="s">
        <v>178</v>
      </c>
      <c r="C13" s="18" t="s">
        <v>178</v>
      </c>
      <c r="D13" s="18" t="s">
        <v>178</v>
      </c>
      <c r="E13" s="18" t="s">
        <v>178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11</v>
      </c>
      <c r="C16" s="17" t="s">
        <v>140</v>
      </c>
      <c r="D16" s="17" t="s">
        <v>140</v>
      </c>
      <c r="E16" s="17">
        <v>1.6023412162523341</v>
      </c>
    </row>
    <row r="18">
      <c r="A18" s="22" t="s">
        <v>133</v>
      </c>
      <c r="B18" s="22" t="s">
        <v>133</v>
      </c>
      <c r="C18" s="22" t="s">
        <v>133</v>
      </c>
      <c r="D18" s="22" t="s">
        <v>133</v>
      </c>
      <c r="E18" s="22" t="s">
        <v>133</v>
      </c>
    </row>
    <row r="19">
      <c r="A19" s="21" t="s">
        <v>107</v>
      </c>
      <c r="B19" s="21" t="s">
        <v>134</v>
      </c>
      <c r="C19" s="21" t="s">
        <v>135</v>
      </c>
      <c r="D19" s="21" t="s">
        <v>136</v>
      </c>
      <c r="E19" s="21"/>
    </row>
    <row r="20">
      <c r="A20" s="17" t="s">
        <v>143</v>
      </c>
      <c r="B20" s="17" t="s">
        <v>137</v>
      </c>
      <c r="C20" s="17" t="s">
        <v>179</v>
      </c>
      <c r="D20" s="17" t="s">
        <v>145</v>
      </c>
      <c r="E20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sheetPr>
    <tabColor rgb="FFDFF0D8"/>
  </sheetPr>
  <dimension ref="A1:I3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68</v>
      </c>
      <c r="B2" s="12" t="s">
        <v>69</v>
      </c>
      <c r="C2" s="12" t="s">
        <v>70</v>
      </c>
      <c r="D2" s="12" t="s">
        <v>71</v>
      </c>
      <c r="E2" s="12" t="s">
        <v>16</v>
      </c>
      <c r="F2" s="12" t="s">
        <v>180</v>
      </c>
      <c r="G2" s="12">
        <v>80.734</v>
      </c>
      <c r="H2" s="12">
        <v>96.759699</v>
      </c>
      <c r="I2" s="12">
        <v>580.558194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</v>
      </c>
      <c r="D8" s="17" t="s">
        <v>181</v>
      </c>
      <c r="E8" s="17">
        <v>3</v>
      </c>
    </row>
    <row r="9">
      <c r="A9" s="17">
        <v>2</v>
      </c>
      <c r="B9" s="17" t="s">
        <v>110</v>
      </c>
      <c r="C9" s="17">
        <v>3</v>
      </c>
      <c r="D9" s="17" t="s">
        <v>181</v>
      </c>
      <c r="E9" s="17">
        <v>3</v>
      </c>
    </row>
    <row r="10">
      <c r="A10" s="17" t="s">
        <v>112</v>
      </c>
      <c r="B10" s="17" t="s">
        <v>112</v>
      </c>
      <c r="C10" s="17">
        <f>SUBTOTAL(109,Criteria_Summary13.4.15[Elementos])</f>
      </c>
      <c r="D10" s="17" t="s">
        <v>112</v>
      </c>
      <c r="E10" s="17">
        <f>SUBTOTAL(109,Criteria_Summary13.4.15[Total])</f>
      </c>
    </row>
    <row r="11">
      <c r="A11" s="18" t="s">
        <v>113</v>
      </c>
      <c r="B11" s="18">
        <v>0</v>
      </c>
      <c r="C11" s="19"/>
      <c r="D11" s="19"/>
      <c r="E11" s="18">
        <v>6</v>
      </c>
    </row>
    <row r="14">
      <c r="A14" s="18" t="s">
        <v>181</v>
      </c>
      <c r="B14" s="18" t="s">
        <v>181</v>
      </c>
      <c r="C14" s="18" t="s">
        <v>181</v>
      </c>
      <c r="D14" s="18" t="s">
        <v>181</v>
      </c>
      <c r="E14" s="18" t="s">
        <v>181</v>
      </c>
    </row>
    <row r="15">
      <c r="A15" s="20"/>
      <c r="B15" s="20"/>
      <c r="C15" s="20"/>
      <c r="D15" s="20"/>
      <c r="E15" s="20"/>
    </row>
    <row r="16">
      <c r="A16" s="21" t="s">
        <v>107</v>
      </c>
      <c r="B16" s="21" t="s">
        <v>108</v>
      </c>
      <c r="C16" s="21" t="s">
        <v>114</v>
      </c>
      <c r="D16" s="21" t="s">
        <v>114</v>
      </c>
      <c r="E16" s="21" t="s">
        <v>9</v>
      </c>
    </row>
    <row r="17">
      <c r="A17" s="17" t="s">
        <v>110</v>
      </c>
      <c r="B17" s="17">
        <v>3</v>
      </c>
      <c r="C17" s="17" t="s">
        <v>182</v>
      </c>
      <c r="D17" s="17" t="s">
        <v>182</v>
      </c>
      <c r="E17" s="17">
        <v>3</v>
      </c>
    </row>
    <row r="19">
      <c r="A19" s="22" t="s">
        <v>116</v>
      </c>
      <c r="B19" s="22" t="s">
        <v>116</v>
      </c>
      <c r="C19" s="22" t="s">
        <v>116</v>
      </c>
      <c r="D19" s="22" t="s">
        <v>116</v>
      </c>
      <c r="E19" s="22" t="s">
        <v>116</v>
      </c>
    </row>
    <row r="20">
      <c r="A20" s="21" t="s">
        <v>117</v>
      </c>
      <c r="B20" s="21" t="s">
        <v>117</v>
      </c>
      <c r="C20" s="21" t="s">
        <v>117</v>
      </c>
      <c r="D20" s="21" t="s">
        <v>118</v>
      </c>
      <c r="E20" s="21"/>
    </row>
    <row r="21">
      <c r="A21" s="17"/>
      <c r="B21" s="17"/>
      <c r="C21" s="17"/>
      <c r="D21" s="17" t="s">
        <v>119</v>
      </c>
      <c r="E21" s="17" t="s">
        <v>120</v>
      </c>
    </row>
    <row r="23">
      <c r="A23" s="22" t="s">
        <v>121</v>
      </c>
      <c r="B23" s="22" t="s">
        <v>121</v>
      </c>
      <c r="C23" s="22" t="s">
        <v>121</v>
      </c>
      <c r="D23" s="22" t="s">
        <v>121</v>
      </c>
      <c r="E23" s="22" t="s">
        <v>121</v>
      </c>
    </row>
    <row r="24">
      <c r="A24" s="21" t="s">
        <v>122</v>
      </c>
      <c r="B24" s="21"/>
      <c r="C24" s="21"/>
      <c r="D24" s="21" t="s">
        <v>107</v>
      </c>
      <c r="E24" s="21"/>
    </row>
    <row r="25">
      <c r="A25" s="17" t="s">
        <v>183</v>
      </c>
      <c r="B25" s="17" t="s">
        <v>183</v>
      </c>
      <c r="C25" s="17" t="s">
        <v>183</v>
      </c>
      <c r="D25" s="17" t="s">
        <v>183</v>
      </c>
      <c r="E25" s="17" t="s">
        <v>120</v>
      </c>
    </row>
    <row r="27">
      <c r="A27" s="18" t="s">
        <v>181</v>
      </c>
      <c r="B27" s="18" t="s">
        <v>181</v>
      </c>
      <c r="C27" s="18" t="s">
        <v>181</v>
      </c>
      <c r="D27" s="18" t="s">
        <v>181</v>
      </c>
      <c r="E27" s="18" t="s">
        <v>181</v>
      </c>
    </row>
    <row r="28">
      <c r="A28" s="20"/>
      <c r="B28" s="20"/>
      <c r="C28" s="20"/>
      <c r="D28" s="20"/>
      <c r="E28" s="20"/>
    </row>
    <row r="29">
      <c r="A29" s="21" t="s">
        <v>107</v>
      </c>
      <c r="B29" s="21" t="s">
        <v>108</v>
      </c>
      <c r="C29" s="21" t="s">
        <v>114</v>
      </c>
      <c r="D29" s="21" t="s">
        <v>114</v>
      </c>
      <c r="E29" s="21" t="s">
        <v>9</v>
      </c>
    </row>
    <row r="30">
      <c r="A30" s="17" t="s">
        <v>110</v>
      </c>
      <c r="B30" s="17">
        <v>3</v>
      </c>
      <c r="C30" s="17" t="s">
        <v>182</v>
      </c>
      <c r="D30" s="17" t="s">
        <v>182</v>
      </c>
      <c r="E30" s="17">
        <v>3</v>
      </c>
    </row>
    <row r="32">
      <c r="A32" s="22" t="s">
        <v>116</v>
      </c>
      <c r="B32" s="22" t="s">
        <v>116</v>
      </c>
      <c r="C32" s="22" t="s">
        <v>116</v>
      </c>
      <c r="D32" s="22" t="s">
        <v>116</v>
      </c>
      <c r="E32" s="22" t="s">
        <v>116</v>
      </c>
    </row>
    <row r="33">
      <c r="A33" s="21" t="s">
        <v>117</v>
      </c>
      <c r="B33" s="21" t="s">
        <v>117</v>
      </c>
      <c r="C33" s="21" t="s">
        <v>117</v>
      </c>
      <c r="D33" s="21" t="s">
        <v>118</v>
      </c>
      <c r="E33" s="21"/>
    </row>
    <row r="34">
      <c r="A34" s="17"/>
      <c r="B34" s="17"/>
      <c r="C34" s="17"/>
      <c r="D34" s="17" t="s">
        <v>119</v>
      </c>
      <c r="E34" s="17" t="s">
        <v>120</v>
      </c>
    </row>
    <row r="36">
      <c r="A36" s="22" t="s">
        <v>121</v>
      </c>
      <c r="B36" s="22" t="s">
        <v>121</v>
      </c>
      <c r="C36" s="22" t="s">
        <v>121</v>
      </c>
      <c r="D36" s="22" t="s">
        <v>121</v>
      </c>
      <c r="E36" s="22" t="s">
        <v>121</v>
      </c>
    </row>
    <row r="37">
      <c r="A37" s="21" t="s">
        <v>122</v>
      </c>
      <c r="B37" s="21"/>
      <c r="C37" s="21"/>
      <c r="D37" s="21" t="s">
        <v>107</v>
      </c>
      <c r="E37" s="21"/>
    </row>
    <row r="38">
      <c r="A38" s="17" t="s">
        <v>184</v>
      </c>
      <c r="B38" s="17" t="s">
        <v>184</v>
      </c>
      <c r="C38" s="17" t="s">
        <v>184</v>
      </c>
      <c r="D38" s="17" t="s">
        <v>184</v>
      </c>
      <c r="E38" s="17" t="s">
        <v>120</v>
      </c>
    </row>
  </sheetData>
  <mergeCells>
    <mergeCell ref="A5:E5"/>
    <mergeCell ref="A6:E6"/>
    <mergeCell ref="A14:E14"/>
    <mergeCell ref="A15:E15"/>
    <mergeCell ref="C16:D16"/>
    <mergeCell ref="C17:D17"/>
    <mergeCell ref="A19:E19"/>
    <mergeCell ref="A20:C20"/>
    <mergeCell ref="A23:E23"/>
    <mergeCell ref="A24"/>
    <mergeCell ref="A25:C25"/>
    <mergeCell ref="A27:E27"/>
    <mergeCell ref="A28:E28"/>
    <mergeCell ref="C29:D29"/>
    <mergeCell ref="C30:D30"/>
    <mergeCell ref="A32:E32"/>
    <mergeCell ref="A33:C33"/>
    <mergeCell ref="A36:E36"/>
    <mergeCell ref="A37"/>
    <mergeCell ref="A38:C38"/>
  </mergeCells>
  <hyperlinks>
    <hyperlink ref="A2" r:id="rId2"/>
    <hyperlink ref="F2" r:id="rId3"/>
    <hyperlink ref="E11" r:id="rId4"/>
  </hyperlinks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sheetPr>
    <tabColor rgb="FFDFF0D8"/>
  </sheetPr>
  <dimension ref="A1:I10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73</v>
      </c>
      <c r="B2" s="12" t="s">
        <v>74</v>
      </c>
      <c r="C2" s="12" t="s">
        <v>70</v>
      </c>
      <c r="D2" s="12" t="s">
        <v>75</v>
      </c>
      <c r="E2" s="12" t="s">
        <v>16</v>
      </c>
      <c r="F2" s="12" t="s">
        <v>185</v>
      </c>
      <c r="G2" s="12">
        <v>40.078</v>
      </c>
      <c r="H2" s="12">
        <v>48.033483000000011</v>
      </c>
      <c r="I2" s="12">
        <v>1200.8370750000004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15</v>
      </c>
      <c r="D8" s="17" t="s">
        <v>181</v>
      </c>
      <c r="E8" s="17">
        <v>15</v>
      </c>
    </row>
    <row r="9">
      <c r="A9" s="17">
        <v>2</v>
      </c>
      <c r="B9" s="17" t="s">
        <v>110</v>
      </c>
      <c r="C9" s="17">
        <v>2</v>
      </c>
      <c r="D9" s="17" t="s">
        <v>181</v>
      </c>
      <c r="E9" s="17">
        <v>2</v>
      </c>
    </row>
    <row r="10">
      <c r="A10" s="17">
        <v>3</v>
      </c>
      <c r="B10" s="17" t="s">
        <v>110</v>
      </c>
      <c r="C10" s="17">
        <v>1</v>
      </c>
      <c r="D10" s="17" t="s">
        <v>181</v>
      </c>
      <c r="E10" s="17">
        <v>1</v>
      </c>
    </row>
    <row r="11">
      <c r="A11" s="17">
        <v>4</v>
      </c>
      <c r="B11" s="17" t="s">
        <v>110</v>
      </c>
      <c r="C11" s="17">
        <v>4</v>
      </c>
      <c r="D11" s="17" t="s">
        <v>181</v>
      </c>
      <c r="E11" s="17">
        <v>4</v>
      </c>
    </row>
    <row r="12">
      <c r="A12" s="17">
        <v>5</v>
      </c>
      <c r="B12" s="17" t="s">
        <v>110</v>
      </c>
      <c r="C12" s="17">
        <v>3</v>
      </c>
      <c r="D12" s="17" t="s">
        <v>181</v>
      </c>
      <c r="E12" s="17">
        <v>3</v>
      </c>
    </row>
    <row r="13">
      <c r="A13" s="17" t="s">
        <v>112</v>
      </c>
      <c r="B13" s="17" t="s">
        <v>112</v>
      </c>
      <c r="C13" s="17">
        <f>SUBTOTAL(109,Criteria_Summary13.4.16[Elementos])</f>
      </c>
      <c r="D13" s="17" t="s">
        <v>112</v>
      </c>
      <c r="E13" s="17">
        <f>SUBTOTAL(109,Criteria_Summary13.4.16[Total])</f>
      </c>
    </row>
    <row r="14">
      <c r="A14" s="18" t="s">
        <v>113</v>
      </c>
      <c r="B14" s="18">
        <v>0</v>
      </c>
      <c r="C14" s="19"/>
      <c r="D14" s="19"/>
      <c r="E14" s="18">
        <v>25</v>
      </c>
    </row>
    <row r="17">
      <c r="A17" s="18" t="s">
        <v>181</v>
      </c>
      <c r="B17" s="18" t="s">
        <v>181</v>
      </c>
      <c r="C17" s="18" t="s">
        <v>181</v>
      </c>
      <c r="D17" s="18" t="s">
        <v>181</v>
      </c>
      <c r="E17" s="18" t="s">
        <v>181</v>
      </c>
    </row>
    <row r="18">
      <c r="A18" s="20"/>
      <c r="B18" s="20"/>
      <c r="C18" s="20"/>
      <c r="D18" s="20"/>
      <c r="E18" s="20"/>
    </row>
    <row r="19">
      <c r="A19" s="21" t="s">
        <v>107</v>
      </c>
      <c r="B19" s="21" t="s">
        <v>108</v>
      </c>
      <c r="C19" s="21" t="s">
        <v>114</v>
      </c>
      <c r="D19" s="21" t="s">
        <v>114</v>
      </c>
      <c r="E19" s="21" t="s">
        <v>9</v>
      </c>
    </row>
    <row r="20">
      <c r="A20" s="17" t="s">
        <v>110</v>
      </c>
      <c r="B20" s="17">
        <v>15</v>
      </c>
      <c r="C20" s="17" t="s">
        <v>182</v>
      </c>
      <c r="D20" s="17" t="s">
        <v>182</v>
      </c>
      <c r="E20" s="17">
        <v>15</v>
      </c>
    </row>
    <row r="22">
      <c r="A22" s="22" t="s">
        <v>116</v>
      </c>
      <c r="B22" s="22" t="s">
        <v>116</v>
      </c>
      <c r="C22" s="22" t="s">
        <v>116</v>
      </c>
      <c r="D22" s="22" t="s">
        <v>116</v>
      </c>
      <c r="E22" s="22" t="s">
        <v>116</v>
      </c>
    </row>
    <row r="23">
      <c r="A23" s="21" t="s">
        <v>117</v>
      </c>
      <c r="B23" s="21" t="s">
        <v>117</v>
      </c>
      <c r="C23" s="21" t="s">
        <v>117</v>
      </c>
      <c r="D23" s="21" t="s">
        <v>118</v>
      </c>
      <c r="E23" s="21"/>
    </row>
    <row r="24">
      <c r="A24" s="17"/>
      <c r="B24" s="17"/>
      <c r="C24" s="17"/>
      <c r="D24" s="17" t="s">
        <v>119</v>
      </c>
      <c r="E24" s="17" t="s">
        <v>120</v>
      </c>
    </row>
    <row r="26">
      <c r="A26" s="22" t="s">
        <v>121</v>
      </c>
      <c r="B26" s="22" t="s">
        <v>121</v>
      </c>
      <c r="C26" s="22" t="s">
        <v>121</v>
      </c>
      <c r="D26" s="22" t="s">
        <v>121</v>
      </c>
      <c r="E26" s="22" t="s">
        <v>121</v>
      </c>
    </row>
    <row r="27">
      <c r="A27" s="21" t="s">
        <v>122</v>
      </c>
      <c r="B27" s="21"/>
      <c r="C27" s="21"/>
      <c r="D27" s="21" t="s">
        <v>107</v>
      </c>
      <c r="E27" s="21"/>
    </row>
    <row r="28">
      <c r="A28" s="17" t="s">
        <v>186</v>
      </c>
      <c r="B28" s="17" t="s">
        <v>186</v>
      </c>
      <c r="C28" s="17" t="s">
        <v>186</v>
      </c>
      <c r="D28" s="17" t="s">
        <v>187</v>
      </c>
      <c r="E28" s="17" t="s">
        <v>120</v>
      </c>
    </row>
    <row r="30">
      <c r="A30" s="22" t="s">
        <v>133</v>
      </c>
      <c r="B30" s="22" t="s">
        <v>133</v>
      </c>
      <c r="C30" s="22" t="s">
        <v>133</v>
      </c>
      <c r="D30" s="22" t="s">
        <v>133</v>
      </c>
      <c r="E30" s="22" t="s">
        <v>133</v>
      </c>
    </row>
    <row r="31">
      <c r="A31" s="21" t="s">
        <v>107</v>
      </c>
      <c r="B31" s="21" t="s">
        <v>134</v>
      </c>
      <c r="C31" s="21" t="s">
        <v>135</v>
      </c>
      <c r="D31" s="21" t="s">
        <v>136</v>
      </c>
      <c r="E31" s="21"/>
    </row>
    <row r="32">
      <c r="A32" s="17" t="s">
        <v>107</v>
      </c>
      <c r="B32" s="17" t="s">
        <v>137</v>
      </c>
      <c r="C32" s="17" t="s">
        <v>188</v>
      </c>
      <c r="D32" s="17" t="s">
        <v>189</v>
      </c>
      <c r="E32" s="17" t="s">
        <v>138</v>
      </c>
    </row>
    <row r="34">
      <c r="A34" s="18" t="s">
        <v>181</v>
      </c>
      <c r="B34" s="18" t="s">
        <v>181</v>
      </c>
      <c r="C34" s="18" t="s">
        <v>181</v>
      </c>
      <c r="D34" s="18" t="s">
        <v>181</v>
      </c>
      <c r="E34" s="18" t="s">
        <v>181</v>
      </c>
    </row>
    <row r="35">
      <c r="A35" s="20"/>
      <c r="B35" s="20"/>
      <c r="C35" s="20"/>
      <c r="D35" s="20"/>
      <c r="E35" s="20"/>
    </row>
    <row r="36">
      <c r="A36" s="21" t="s">
        <v>107</v>
      </c>
      <c r="B36" s="21" t="s">
        <v>108</v>
      </c>
      <c r="C36" s="21" t="s">
        <v>114</v>
      </c>
      <c r="D36" s="21" t="s">
        <v>114</v>
      </c>
      <c r="E36" s="21" t="s">
        <v>9</v>
      </c>
    </row>
    <row r="37">
      <c r="A37" s="17" t="s">
        <v>110</v>
      </c>
      <c r="B37" s="17">
        <v>2</v>
      </c>
      <c r="C37" s="17" t="s">
        <v>182</v>
      </c>
      <c r="D37" s="17" t="s">
        <v>182</v>
      </c>
      <c r="E37" s="17">
        <v>2</v>
      </c>
    </row>
    <row r="39">
      <c r="A39" s="22" t="s">
        <v>116</v>
      </c>
      <c r="B39" s="22" t="s">
        <v>116</v>
      </c>
      <c r="C39" s="22" t="s">
        <v>116</v>
      </c>
      <c r="D39" s="22" t="s">
        <v>116</v>
      </c>
      <c r="E39" s="22" t="s">
        <v>116</v>
      </c>
    </row>
    <row r="40">
      <c r="A40" s="21" t="s">
        <v>117</v>
      </c>
      <c r="B40" s="21" t="s">
        <v>117</v>
      </c>
      <c r="C40" s="21" t="s">
        <v>117</v>
      </c>
      <c r="D40" s="21" t="s">
        <v>118</v>
      </c>
      <c r="E40" s="21"/>
    </row>
    <row r="41">
      <c r="A41" s="17"/>
      <c r="B41" s="17"/>
      <c r="C41" s="17"/>
      <c r="D41" s="17" t="s">
        <v>119</v>
      </c>
      <c r="E41" s="17" t="s">
        <v>120</v>
      </c>
    </row>
    <row r="43">
      <c r="A43" s="22" t="s">
        <v>121</v>
      </c>
      <c r="B43" s="22" t="s">
        <v>121</v>
      </c>
      <c r="C43" s="22" t="s">
        <v>121</v>
      </c>
      <c r="D43" s="22" t="s">
        <v>121</v>
      </c>
      <c r="E43" s="22" t="s">
        <v>121</v>
      </c>
    </row>
    <row r="44">
      <c r="A44" s="21" t="s">
        <v>122</v>
      </c>
      <c r="B44" s="21"/>
      <c r="C44" s="21"/>
      <c r="D44" s="21" t="s">
        <v>107</v>
      </c>
      <c r="E44" s="21"/>
    </row>
    <row r="45">
      <c r="A45" s="17" t="s">
        <v>190</v>
      </c>
      <c r="B45" s="17" t="s">
        <v>190</v>
      </c>
      <c r="C45" s="17" t="s">
        <v>190</v>
      </c>
      <c r="D45" s="17" t="s">
        <v>190</v>
      </c>
      <c r="E45" s="17" t="s">
        <v>120</v>
      </c>
    </row>
    <row r="47">
      <c r="A47" s="22" t="s">
        <v>133</v>
      </c>
      <c r="B47" s="22" t="s">
        <v>133</v>
      </c>
      <c r="C47" s="22" t="s">
        <v>133</v>
      </c>
      <c r="D47" s="22" t="s">
        <v>133</v>
      </c>
      <c r="E47" s="22" t="s">
        <v>133</v>
      </c>
    </row>
    <row r="48">
      <c r="A48" s="21" t="s">
        <v>107</v>
      </c>
      <c r="B48" s="21" t="s">
        <v>134</v>
      </c>
      <c r="C48" s="21" t="s">
        <v>135</v>
      </c>
      <c r="D48" s="21" t="s">
        <v>136</v>
      </c>
      <c r="E48" s="21"/>
    </row>
    <row r="49">
      <c r="A49" s="17" t="s">
        <v>107</v>
      </c>
      <c r="B49" s="17" t="s">
        <v>137</v>
      </c>
      <c r="C49" s="17" t="s">
        <v>188</v>
      </c>
      <c r="D49" s="17" t="s">
        <v>189</v>
      </c>
      <c r="E49" s="17" t="s">
        <v>138</v>
      </c>
    </row>
    <row r="51">
      <c r="A51" s="18" t="s">
        <v>181</v>
      </c>
      <c r="B51" s="18" t="s">
        <v>181</v>
      </c>
      <c r="C51" s="18" t="s">
        <v>181</v>
      </c>
      <c r="D51" s="18" t="s">
        <v>181</v>
      </c>
      <c r="E51" s="18" t="s">
        <v>181</v>
      </c>
    </row>
    <row r="52">
      <c r="A52" s="20"/>
      <c r="B52" s="20"/>
      <c r="C52" s="20"/>
      <c r="D52" s="20"/>
      <c r="E52" s="20"/>
    </row>
    <row r="53">
      <c r="A53" s="21" t="s">
        <v>107</v>
      </c>
      <c r="B53" s="21" t="s">
        <v>108</v>
      </c>
      <c r="C53" s="21" t="s">
        <v>114</v>
      </c>
      <c r="D53" s="21" t="s">
        <v>114</v>
      </c>
      <c r="E53" s="21" t="s">
        <v>9</v>
      </c>
    </row>
    <row r="54">
      <c r="A54" s="17" t="s">
        <v>110</v>
      </c>
      <c r="B54" s="17">
        <v>1</v>
      </c>
      <c r="C54" s="17" t="s">
        <v>182</v>
      </c>
      <c r="D54" s="17" t="s">
        <v>182</v>
      </c>
      <c r="E54" s="17">
        <v>1</v>
      </c>
    </row>
    <row r="56">
      <c r="A56" s="22" t="s">
        <v>116</v>
      </c>
      <c r="B56" s="22" t="s">
        <v>116</v>
      </c>
      <c r="C56" s="22" t="s">
        <v>116</v>
      </c>
      <c r="D56" s="22" t="s">
        <v>116</v>
      </c>
      <c r="E56" s="22" t="s">
        <v>116</v>
      </c>
    </row>
    <row r="57">
      <c r="A57" s="21" t="s">
        <v>117</v>
      </c>
      <c r="B57" s="21" t="s">
        <v>117</v>
      </c>
      <c r="C57" s="21" t="s">
        <v>117</v>
      </c>
      <c r="D57" s="21" t="s">
        <v>118</v>
      </c>
      <c r="E57" s="21"/>
    </row>
    <row r="58">
      <c r="A58" s="17"/>
      <c r="B58" s="17"/>
      <c r="C58" s="17"/>
      <c r="D58" s="17" t="s">
        <v>119</v>
      </c>
      <c r="E58" s="17" t="s">
        <v>120</v>
      </c>
    </row>
    <row r="60">
      <c r="A60" s="22" t="s">
        <v>121</v>
      </c>
      <c r="B60" s="22" t="s">
        <v>121</v>
      </c>
      <c r="C60" s="22" t="s">
        <v>121</v>
      </c>
      <c r="D60" s="22" t="s">
        <v>121</v>
      </c>
      <c r="E60" s="22" t="s">
        <v>121</v>
      </c>
    </row>
    <row r="61">
      <c r="A61" s="21" t="s">
        <v>122</v>
      </c>
      <c r="B61" s="21"/>
      <c r="C61" s="21"/>
      <c r="D61" s="21" t="s">
        <v>107</v>
      </c>
      <c r="E61" s="21"/>
    </row>
    <row r="62">
      <c r="A62" s="17" t="s">
        <v>191</v>
      </c>
      <c r="B62" s="17" t="s">
        <v>191</v>
      </c>
      <c r="C62" s="17" t="s">
        <v>191</v>
      </c>
      <c r="D62" s="17" t="s">
        <v>192</v>
      </c>
      <c r="E62" s="17" t="s">
        <v>120</v>
      </c>
    </row>
    <row r="64">
      <c r="A64" s="22" t="s">
        <v>133</v>
      </c>
      <c r="B64" s="22" t="s">
        <v>133</v>
      </c>
      <c r="C64" s="22" t="s">
        <v>133</v>
      </c>
      <c r="D64" s="22" t="s">
        <v>133</v>
      </c>
      <c r="E64" s="22" t="s">
        <v>133</v>
      </c>
    </row>
    <row r="65">
      <c r="A65" s="21" t="s">
        <v>107</v>
      </c>
      <c r="B65" s="21" t="s">
        <v>134</v>
      </c>
      <c r="C65" s="21" t="s">
        <v>135</v>
      </c>
      <c r="D65" s="21" t="s">
        <v>136</v>
      </c>
      <c r="E65" s="21"/>
    </row>
    <row r="66">
      <c r="A66" s="17" t="s">
        <v>107</v>
      </c>
      <c r="B66" s="17" t="s">
        <v>137</v>
      </c>
      <c r="C66" s="17" t="s">
        <v>188</v>
      </c>
      <c r="D66" s="17" t="s">
        <v>189</v>
      </c>
      <c r="E66" s="17" t="s">
        <v>138</v>
      </c>
    </row>
    <row r="68">
      <c r="A68" s="18" t="s">
        <v>181</v>
      </c>
      <c r="B68" s="18" t="s">
        <v>181</v>
      </c>
      <c r="C68" s="18" t="s">
        <v>181</v>
      </c>
      <c r="D68" s="18" t="s">
        <v>181</v>
      </c>
      <c r="E68" s="18" t="s">
        <v>181</v>
      </c>
    </row>
    <row r="69">
      <c r="A69" s="20"/>
      <c r="B69" s="20"/>
      <c r="C69" s="20"/>
      <c r="D69" s="20"/>
      <c r="E69" s="20"/>
    </row>
    <row r="70">
      <c r="A70" s="21" t="s">
        <v>107</v>
      </c>
      <c r="B70" s="21" t="s">
        <v>108</v>
      </c>
      <c r="C70" s="21" t="s">
        <v>114</v>
      </c>
      <c r="D70" s="21" t="s">
        <v>114</v>
      </c>
      <c r="E70" s="21" t="s">
        <v>9</v>
      </c>
    </row>
    <row r="71">
      <c r="A71" s="17" t="s">
        <v>110</v>
      </c>
      <c r="B71" s="17">
        <v>4</v>
      </c>
      <c r="C71" s="17" t="s">
        <v>182</v>
      </c>
      <c r="D71" s="17" t="s">
        <v>182</v>
      </c>
      <c r="E71" s="17">
        <v>4</v>
      </c>
    </row>
    <row r="73">
      <c r="A73" s="22" t="s">
        <v>116</v>
      </c>
      <c r="B73" s="22" t="s">
        <v>116</v>
      </c>
      <c r="C73" s="22" t="s">
        <v>116</v>
      </c>
      <c r="D73" s="22" t="s">
        <v>116</v>
      </c>
      <c r="E73" s="22" t="s">
        <v>116</v>
      </c>
    </row>
    <row r="74">
      <c r="A74" s="21" t="s">
        <v>117</v>
      </c>
      <c r="B74" s="21" t="s">
        <v>117</v>
      </c>
      <c r="C74" s="21" t="s">
        <v>117</v>
      </c>
      <c r="D74" s="21" t="s">
        <v>118</v>
      </c>
      <c r="E74" s="21"/>
    </row>
    <row r="75">
      <c r="A75" s="17"/>
      <c r="B75" s="17"/>
      <c r="C75" s="17"/>
      <c r="D75" s="17" t="s">
        <v>119</v>
      </c>
      <c r="E75" s="17" t="s">
        <v>120</v>
      </c>
    </row>
    <row r="77">
      <c r="A77" s="22" t="s">
        <v>121</v>
      </c>
      <c r="B77" s="22" t="s">
        <v>121</v>
      </c>
      <c r="C77" s="22" t="s">
        <v>121</v>
      </c>
      <c r="D77" s="22" t="s">
        <v>121</v>
      </c>
      <c r="E77" s="22" t="s">
        <v>121</v>
      </c>
    </row>
    <row r="78">
      <c r="A78" s="21" t="s">
        <v>122</v>
      </c>
      <c r="B78" s="21"/>
      <c r="C78" s="21"/>
      <c r="D78" s="21" t="s">
        <v>107</v>
      </c>
      <c r="E78" s="21"/>
    </row>
    <row r="79">
      <c r="A79" s="17" t="s">
        <v>193</v>
      </c>
      <c r="B79" s="17" t="s">
        <v>193</v>
      </c>
      <c r="C79" s="17" t="s">
        <v>193</v>
      </c>
      <c r="D79" s="17" t="s">
        <v>193</v>
      </c>
      <c r="E79" s="17" t="s">
        <v>120</v>
      </c>
    </row>
    <row r="81">
      <c r="A81" s="22" t="s">
        <v>133</v>
      </c>
      <c r="B81" s="22" t="s">
        <v>133</v>
      </c>
      <c r="C81" s="22" t="s">
        <v>133</v>
      </c>
      <c r="D81" s="22" t="s">
        <v>133</v>
      </c>
      <c r="E81" s="22" t="s">
        <v>133</v>
      </c>
    </row>
    <row r="82">
      <c r="A82" s="21" t="s">
        <v>107</v>
      </c>
      <c r="B82" s="21" t="s">
        <v>134</v>
      </c>
      <c r="C82" s="21" t="s">
        <v>135</v>
      </c>
      <c r="D82" s="21" t="s">
        <v>136</v>
      </c>
      <c r="E82" s="21"/>
    </row>
    <row r="83">
      <c r="A83" s="17" t="s">
        <v>107</v>
      </c>
      <c r="B83" s="17" t="s">
        <v>137</v>
      </c>
      <c r="C83" s="17" t="s">
        <v>188</v>
      </c>
      <c r="D83" s="17" t="s">
        <v>189</v>
      </c>
      <c r="E83" s="17" t="s">
        <v>138</v>
      </c>
    </row>
    <row r="85">
      <c r="A85" s="18" t="s">
        <v>181</v>
      </c>
      <c r="B85" s="18" t="s">
        <v>181</v>
      </c>
      <c r="C85" s="18" t="s">
        <v>181</v>
      </c>
      <c r="D85" s="18" t="s">
        <v>181</v>
      </c>
      <c r="E85" s="18" t="s">
        <v>181</v>
      </c>
    </row>
    <row r="86">
      <c r="A86" s="20"/>
      <c r="B86" s="20"/>
      <c r="C86" s="20"/>
      <c r="D86" s="20"/>
      <c r="E86" s="20"/>
    </row>
    <row r="87">
      <c r="A87" s="21" t="s">
        <v>107</v>
      </c>
      <c r="B87" s="21" t="s">
        <v>108</v>
      </c>
      <c r="C87" s="21" t="s">
        <v>114</v>
      </c>
      <c r="D87" s="21" t="s">
        <v>114</v>
      </c>
      <c r="E87" s="21" t="s">
        <v>9</v>
      </c>
    </row>
    <row r="88">
      <c r="A88" s="17" t="s">
        <v>110</v>
      </c>
      <c r="B88" s="17">
        <v>3</v>
      </c>
      <c r="C88" s="17" t="s">
        <v>182</v>
      </c>
      <c r="D88" s="17" t="s">
        <v>182</v>
      </c>
      <c r="E88" s="17">
        <v>3</v>
      </c>
    </row>
    <row r="90">
      <c r="A90" s="22" t="s">
        <v>116</v>
      </c>
      <c r="B90" s="22" t="s">
        <v>116</v>
      </c>
      <c r="C90" s="22" t="s">
        <v>116</v>
      </c>
      <c r="D90" s="22" t="s">
        <v>116</v>
      </c>
      <c r="E90" s="22" t="s">
        <v>116</v>
      </c>
    </row>
    <row r="91">
      <c r="A91" s="21" t="s">
        <v>117</v>
      </c>
      <c r="B91" s="21" t="s">
        <v>117</v>
      </c>
      <c r="C91" s="21" t="s">
        <v>117</v>
      </c>
      <c r="D91" s="21" t="s">
        <v>118</v>
      </c>
      <c r="E91" s="21"/>
    </row>
    <row r="92">
      <c r="A92" s="17"/>
      <c r="B92" s="17"/>
      <c r="C92" s="17"/>
      <c r="D92" s="17" t="s">
        <v>119</v>
      </c>
      <c r="E92" s="17" t="s">
        <v>120</v>
      </c>
    </row>
    <row r="94">
      <c r="A94" s="22" t="s">
        <v>121</v>
      </c>
      <c r="B94" s="22" t="s">
        <v>121</v>
      </c>
      <c r="C94" s="22" t="s">
        <v>121</v>
      </c>
      <c r="D94" s="22" t="s">
        <v>121</v>
      </c>
      <c r="E94" s="22" t="s">
        <v>121</v>
      </c>
    </row>
    <row r="95">
      <c r="A95" s="21" t="s">
        <v>122</v>
      </c>
      <c r="B95" s="21"/>
      <c r="C95" s="21"/>
      <c r="D95" s="21" t="s">
        <v>107</v>
      </c>
      <c r="E95" s="21"/>
    </row>
    <row r="96">
      <c r="A96" s="17" t="s">
        <v>194</v>
      </c>
      <c r="B96" s="17" t="s">
        <v>194</v>
      </c>
      <c r="C96" s="17" t="s">
        <v>194</v>
      </c>
      <c r="D96" s="17" t="s">
        <v>194</v>
      </c>
      <c r="E96" s="17" t="s">
        <v>120</v>
      </c>
    </row>
    <row r="98">
      <c r="A98" s="22" t="s">
        <v>133</v>
      </c>
      <c r="B98" s="22" t="s">
        <v>133</v>
      </c>
      <c r="C98" s="22" t="s">
        <v>133</v>
      </c>
      <c r="D98" s="22" t="s">
        <v>133</v>
      </c>
      <c r="E98" s="22" t="s">
        <v>133</v>
      </c>
    </row>
    <row r="99">
      <c r="A99" s="21" t="s">
        <v>107</v>
      </c>
      <c r="B99" s="21" t="s">
        <v>134</v>
      </c>
      <c r="C99" s="21" t="s">
        <v>135</v>
      </c>
      <c r="D99" s="21" t="s">
        <v>136</v>
      </c>
      <c r="E99" s="21"/>
    </row>
    <row r="100">
      <c r="A100" s="17" t="s">
        <v>107</v>
      </c>
      <c r="B100" s="17" t="s">
        <v>137</v>
      </c>
      <c r="C100" s="17" t="s">
        <v>188</v>
      </c>
      <c r="D100" s="17" t="s">
        <v>189</v>
      </c>
      <c r="E100" s="17" t="s">
        <v>138</v>
      </c>
    </row>
  </sheetData>
  <mergeCells>
    <mergeCell ref="A5:E5"/>
    <mergeCell ref="A6:E6"/>
    <mergeCell ref="A17:E17"/>
    <mergeCell ref="A18:E18"/>
    <mergeCell ref="C19:D19"/>
    <mergeCell ref="C20:D20"/>
    <mergeCell ref="A22:E22"/>
    <mergeCell ref="A23:C23"/>
    <mergeCell ref="A26:E26"/>
    <mergeCell ref="A27"/>
    <mergeCell ref="A28:C28"/>
    <mergeCell ref="A30:E30"/>
    <mergeCell ref="A34:E34"/>
    <mergeCell ref="A35:E35"/>
    <mergeCell ref="C36:D36"/>
    <mergeCell ref="C37:D37"/>
    <mergeCell ref="A39:E39"/>
    <mergeCell ref="A40:C40"/>
    <mergeCell ref="A43:E43"/>
    <mergeCell ref="A44"/>
    <mergeCell ref="A45:C45"/>
    <mergeCell ref="A47:E47"/>
    <mergeCell ref="A51:E51"/>
    <mergeCell ref="A52:E52"/>
    <mergeCell ref="C53:D53"/>
    <mergeCell ref="C54:D54"/>
    <mergeCell ref="A56:E56"/>
    <mergeCell ref="A57:C57"/>
    <mergeCell ref="A60:E60"/>
    <mergeCell ref="A61"/>
    <mergeCell ref="A62:C62"/>
    <mergeCell ref="A64:E64"/>
    <mergeCell ref="A68:E68"/>
    <mergeCell ref="A69:E69"/>
    <mergeCell ref="C70:D70"/>
    <mergeCell ref="C71:D71"/>
    <mergeCell ref="A73:E73"/>
    <mergeCell ref="A74:C74"/>
    <mergeCell ref="A77:E77"/>
    <mergeCell ref="A78"/>
    <mergeCell ref="A79:C79"/>
    <mergeCell ref="A81:E81"/>
    <mergeCell ref="A85:E85"/>
    <mergeCell ref="A86:E86"/>
    <mergeCell ref="C87:D87"/>
    <mergeCell ref="C88:D88"/>
    <mergeCell ref="A90:E90"/>
    <mergeCell ref="A91:C91"/>
    <mergeCell ref="A94:E94"/>
    <mergeCell ref="A95"/>
    <mergeCell ref="A96:C96"/>
    <mergeCell ref="A98:E98"/>
  </mergeCells>
  <hyperlinks>
    <hyperlink ref="A2" r:id="rId2"/>
    <hyperlink ref="F2" r:id="rId3"/>
    <hyperlink ref="E14" r:id="rId4"/>
  </hyperlinks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sheetPr>
    <tabColor rgb="FFDFF0D8"/>
  </sheetPr>
  <dimension ref="A1:I66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77</v>
      </c>
      <c r="B2" s="12" t="s">
        <v>78</v>
      </c>
      <c r="C2" s="12" t="s">
        <v>70</v>
      </c>
      <c r="D2" s="12" t="s">
        <v>79</v>
      </c>
      <c r="E2" s="12" t="s">
        <v>16</v>
      </c>
      <c r="F2" s="12" t="s">
        <v>195</v>
      </c>
      <c r="G2" s="12">
        <v>40.078</v>
      </c>
      <c r="H2" s="12">
        <v>48.033483000000011</v>
      </c>
      <c r="I2" s="12">
        <v>768.53572800000018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</v>
      </c>
      <c r="D8" s="17" t="s">
        <v>181</v>
      </c>
      <c r="E8" s="17">
        <v>3</v>
      </c>
    </row>
    <row r="9">
      <c r="A9" s="17">
        <v>2</v>
      </c>
      <c r="B9" s="17" t="s">
        <v>110</v>
      </c>
      <c r="C9" s="17">
        <v>11</v>
      </c>
      <c r="D9" s="17" t="s">
        <v>181</v>
      </c>
      <c r="E9" s="17">
        <v>11</v>
      </c>
    </row>
    <row r="10">
      <c r="A10" s="17">
        <v>3</v>
      </c>
      <c r="B10" s="17" t="s">
        <v>110</v>
      </c>
      <c r="C10" s="17">
        <v>1</v>
      </c>
      <c r="D10" s="17" t="s">
        <v>181</v>
      </c>
      <c r="E10" s="17">
        <v>1</v>
      </c>
    </row>
    <row r="11">
      <c r="A11" s="17">
        <v>4</v>
      </c>
      <c r="B11" s="17" t="s">
        <v>110</v>
      </c>
      <c r="C11" s="17">
        <v>1</v>
      </c>
      <c r="D11" s="17" t="s">
        <v>181</v>
      </c>
      <c r="E11" s="17">
        <v>1</v>
      </c>
    </row>
    <row r="12">
      <c r="A12" s="17" t="s">
        <v>112</v>
      </c>
      <c r="B12" s="17" t="s">
        <v>112</v>
      </c>
      <c r="C12" s="17">
        <f>SUBTOTAL(109,Criteria_Summary13.4.17[Elementos])</f>
      </c>
      <c r="D12" s="17" t="s">
        <v>112</v>
      </c>
      <c r="E12" s="17">
        <f>SUBTOTAL(109,Criteria_Summary13.4.17[Total])</f>
      </c>
    </row>
    <row r="13">
      <c r="A13" s="18" t="s">
        <v>113</v>
      </c>
      <c r="B13" s="18">
        <v>0</v>
      </c>
      <c r="C13" s="19"/>
      <c r="D13" s="19"/>
      <c r="E13" s="18">
        <v>16</v>
      </c>
    </row>
    <row r="16">
      <c r="A16" s="18" t="s">
        <v>181</v>
      </c>
      <c r="B16" s="18" t="s">
        <v>181</v>
      </c>
      <c r="C16" s="18" t="s">
        <v>181</v>
      </c>
      <c r="D16" s="18" t="s">
        <v>181</v>
      </c>
      <c r="E16" s="18" t="s">
        <v>181</v>
      </c>
    </row>
    <row r="17">
      <c r="A17" s="20"/>
      <c r="B17" s="20"/>
      <c r="C17" s="20"/>
      <c r="D17" s="20"/>
      <c r="E17" s="20"/>
    </row>
    <row r="18">
      <c r="A18" s="21" t="s">
        <v>107</v>
      </c>
      <c r="B18" s="21" t="s">
        <v>108</v>
      </c>
      <c r="C18" s="21" t="s">
        <v>114</v>
      </c>
      <c r="D18" s="21" t="s">
        <v>114</v>
      </c>
      <c r="E18" s="21" t="s">
        <v>9</v>
      </c>
    </row>
    <row r="19">
      <c r="A19" s="17" t="s">
        <v>110</v>
      </c>
      <c r="B19" s="17">
        <v>3</v>
      </c>
      <c r="C19" s="17" t="s">
        <v>182</v>
      </c>
      <c r="D19" s="17" t="s">
        <v>182</v>
      </c>
      <c r="E19" s="17">
        <v>3</v>
      </c>
    </row>
    <row r="21">
      <c r="A21" s="22" t="s">
        <v>116</v>
      </c>
      <c r="B21" s="22" t="s">
        <v>116</v>
      </c>
      <c r="C21" s="22" t="s">
        <v>116</v>
      </c>
      <c r="D21" s="22" t="s">
        <v>116</v>
      </c>
      <c r="E21" s="22" t="s">
        <v>116</v>
      </c>
    </row>
    <row r="22">
      <c r="A22" s="21" t="s">
        <v>117</v>
      </c>
      <c r="B22" s="21" t="s">
        <v>117</v>
      </c>
      <c r="C22" s="21" t="s">
        <v>117</v>
      </c>
      <c r="D22" s="21" t="s">
        <v>118</v>
      </c>
      <c r="E22" s="21"/>
    </row>
    <row r="23">
      <c r="A23" s="17"/>
      <c r="B23" s="17"/>
      <c r="C23" s="17"/>
      <c r="D23" s="17" t="s">
        <v>119</v>
      </c>
      <c r="E23" s="17" t="s">
        <v>120</v>
      </c>
    </row>
    <row r="25">
      <c r="A25" s="22" t="s">
        <v>121</v>
      </c>
      <c r="B25" s="22" t="s">
        <v>121</v>
      </c>
      <c r="C25" s="22" t="s">
        <v>121</v>
      </c>
      <c r="D25" s="22" t="s">
        <v>121</v>
      </c>
      <c r="E25" s="22" t="s">
        <v>121</v>
      </c>
    </row>
    <row r="26">
      <c r="A26" s="21" t="s">
        <v>122</v>
      </c>
      <c r="B26" s="21"/>
      <c r="C26" s="21"/>
      <c r="D26" s="21" t="s">
        <v>107</v>
      </c>
      <c r="E26" s="21"/>
    </row>
    <row r="27">
      <c r="A27" s="17" t="s">
        <v>196</v>
      </c>
      <c r="B27" s="17" t="s">
        <v>196</v>
      </c>
      <c r="C27" s="17" t="s">
        <v>196</v>
      </c>
      <c r="D27" s="17" t="s">
        <v>196</v>
      </c>
      <c r="E27" s="17" t="s">
        <v>120</v>
      </c>
    </row>
    <row r="29">
      <c r="A29" s="18" t="s">
        <v>181</v>
      </c>
      <c r="B29" s="18" t="s">
        <v>181</v>
      </c>
      <c r="C29" s="18" t="s">
        <v>181</v>
      </c>
      <c r="D29" s="18" t="s">
        <v>181</v>
      </c>
      <c r="E29" s="18" t="s">
        <v>181</v>
      </c>
    </row>
    <row r="30">
      <c r="A30" s="20"/>
      <c r="B30" s="20"/>
      <c r="C30" s="20"/>
      <c r="D30" s="20"/>
      <c r="E30" s="20"/>
    </row>
    <row r="31">
      <c r="A31" s="21" t="s">
        <v>107</v>
      </c>
      <c r="B31" s="21" t="s">
        <v>108</v>
      </c>
      <c r="C31" s="21" t="s">
        <v>114</v>
      </c>
      <c r="D31" s="21" t="s">
        <v>114</v>
      </c>
      <c r="E31" s="21" t="s">
        <v>9</v>
      </c>
    </row>
    <row r="32">
      <c r="A32" s="17" t="s">
        <v>110</v>
      </c>
      <c r="B32" s="17">
        <v>11</v>
      </c>
      <c r="C32" s="17" t="s">
        <v>182</v>
      </c>
      <c r="D32" s="17" t="s">
        <v>182</v>
      </c>
      <c r="E32" s="17">
        <v>11</v>
      </c>
    </row>
    <row r="34">
      <c r="A34" s="22" t="s">
        <v>116</v>
      </c>
      <c r="B34" s="22" t="s">
        <v>116</v>
      </c>
      <c r="C34" s="22" t="s">
        <v>116</v>
      </c>
      <c r="D34" s="22" t="s">
        <v>116</v>
      </c>
      <c r="E34" s="22" t="s">
        <v>116</v>
      </c>
    </row>
    <row r="35">
      <c r="A35" s="21" t="s">
        <v>117</v>
      </c>
      <c r="B35" s="21" t="s">
        <v>117</v>
      </c>
      <c r="C35" s="21" t="s">
        <v>117</v>
      </c>
      <c r="D35" s="21" t="s">
        <v>118</v>
      </c>
      <c r="E35" s="21"/>
    </row>
    <row r="36">
      <c r="A36" s="17"/>
      <c r="B36" s="17"/>
      <c r="C36" s="17"/>
      <c r="D36" s="17" t="s">
        <v>119</v>
      </c>
      <c r="E36" s="17" t="s">
        <v>120</v>
      </c>
    </row>
    <row r="38">
      <c r="A38" s="22" t="s">
        <v>121</v>
      </c>
      <c r="B38" s="22" t="s">
        <v>121</v>
      </c>
      <c r="C38" s="22" t="s">
        <v>121</v>
      </c>
      <c r="D38" s="22" t="s">
        <v>121</v>
      </c>
      <c r="E38" s="22" t="s">
        <v>121</v>
      </c>
    </row>
    <row r="39">
      <c r="A39" s="21" t="s">
        <v>122</v>
      </c>
      <c r="B39" s="21"/>
      <c r="C39" s="21"/>
      <c r="D39" s="21" t="s">
        <v>107</v>
      </c>
      <c r="E39" s="21"/>
    </row>
    <row r="40">
      <c r="A40" s="17" t="s">
        <v>197</v>
      </c>
      <c r="B40" s="17" t="s">
        <v>197</v>
      </c>
      <c r="C40" s="17" t="s">
        <v>197</v>
      </c>
      <c r="D40" s="17" t="s">
        <v>197</v>
      </c>
      <c r="E40" s="17" t="s">
        <v>120</v>
      </c>
    </row>
    <row r="42">
      <c r="A42" s="18" t="s">
        <v>181</v>
      </c>
      <c r="B42" s="18" t="s">
        <v>181</v>
      </c>
      <c r="C42" s="18" t="s">
        <v>181</v>
      </c>
      <c r="D42" s="18" t="s">
        <v>181</v>
      </c>
      <c r="E42" s="18" t="s">
        <v>181</v>
      </c>
    </row>
    <row r="43">
      <c r="A43" s="20"/>
      <c r="B43" s="20"/>
      <c r="C43" s="20"/>
      <c r="D43" s="20"/>
      <c r="E43" s="20"/>
    </row>
    <row r="44">
      <c r="A44" s="21" t="s">
        <v>107</v>
      </c>
      <c r="B44" s="21" t="s">
        <v>108</v>
      </c>
      <c r="C44" s="21" t="s">
        <v>114</v>
      </c>
      <c r="D44" s="21" t="s">
        <v>114</v>
      </c>
      <c r="E44" s="21" t="s">
        <v>9</v>
      </c>
    </row>
    <row r="45">
      <c r="A45" s="17" t="s">
        <v>110</v>
      </c>
      <c r="B45" s="17">
        <v>1</v>
      </c>
      <c r="C45" s="17" t="s">
        <v>182</v>
      </c>
      <c r="D45" s="17" t="s">
        <v>182</v>
      </c>
      <c r="E45" s="17">
        <v>1</v>
      </c>
    </row>
    <row r="47">
      <c r="A47" s="22" t="s">
        <v>116</v>
      </c>
      <c r="B47" s="22" t="s">
        <v>116</v>
      </c>
      <c r="C47" s="22" t="s">
        <v>116</v>
      </c>
      <c r="D47" s="22" t="s">
        <v>116</v>
      </c>
      <c r="E47" s="22" t="s">
        <v>116</v>
      </c>
    </row>
    <row r="48">
      <c r="A48" s="21" t="s">
        <v>117</v>
      </c>
      <c r="B48" s="21" t="s">
        <v>117</v>
      </c>
      <c r="C48" s="21" t="s">
        <v>117</v>
      </c>
      <c r="D48" s="21" t="s">
        <v>118</v>
      </c>
      <c r="E48" s="21"/>
    </row>
    <row r="49">
      <c r="A49" s="17"/>
      <c r="B49" s="17"/>
      <c r="C49" s="17"/>
      <c r="D49" s="17" t="s">
        <v>119</v>
      </c>
      <c r="E49" s="17" t="s">
        <v>120</v>
      </c>
    </row>
    <row r="51">
      <c r="A51" s="22" t="s">
        <v>121</v>
      </c>
      <c r="B51" s="22" t="s">
        <v>121</v>
      </c>
      <c r="C51" s="22" t="s">
        <v>121</v>
      </c>
      <c r="D51" s="22" t="s">
        <v>121</v>
      </c>
      <c r="E51" s="22" t="s">
        <v>121</v>
      </c>
    </row>
    <row r="52">
      <c r="A52" s="21" t="s">
        <v>122</v>
      </c>
      <c r="B52" s="21"/>
      <c r="C52" s="21"/>
      <c r="D52" s="21" t="s">
        <v>107</v>
      </c>
      <c r="E52" s="21"/>
    </row>
    <row r="53">
      <c r="A53" s="17" t="s">
        <v>198</v>
      </c>
      <c r="B53" s="17" t="s">
        <v>198</v>
      </c>
      <c r="C53" s="17" t="s">
        <v>198</v>
      </c>
      <c r="D53" s="17" t="s">
        <v>198</v>
      </c>
      <c r="E53" s="17" t="s">
        <v>120</v>
      </c>
    </row>
    <row r="55">
      <c r="A55" s="18" t="s">
        <v>181</v>
      </c>
      <c r="B55" s="18" t="s">
        <v>181</v>
      </c>
      <c r="C55" s="18" t="s">
        <v>181</v>
      </c>
      <c r="D55" s="18" t="s">
        <v>181</v>
      </c>
      <c r="E55" s="18" t="s">
        <v>181</v>
      </c>
    </row>
    <row r="56">
      <c r="A56" s="20"/>
      <c r="B56" s="20"/>
      <c r="C56" s="20"/>
      <c r="D56" s="20"/>
      <c r="E56" s="20"/>
    </row>
    <row r="57">
      <c r="A57" s="21" t="s">
        <v>107</v>
      </c>
      <c r="B57" s="21" t="s">
        <v>108</v>
      </c>
      <c r="C57" s="21" t="s">
        <v>114</v>
      </c>
      <c r="D57" s="21" t="s">
        <v>114</v>
      </c>
      <c r="E57" s="21" t="s">
        <v>9</v>
      </c>
    </row>
    <row r="58">
      <c r="A58" s="17" t="s">
        <v>110</v>
      </c>
      <c r="B58" s="17">
        <v>1</v>
      </c>
      <c r="C58" s="17" t="s">
        <v>182</v>
      </c>
      <c r="D58" s="17" t="s">
        <v>182</v>
      </c>
      <c r="E58" s="17">
        <v>1</v>
      </c>
    </row>
    <row r="60">
      <c r="A60" s="22" t="s">
        <v>116</v>
      </c>
      <c r="B60" s="22" t="s">
        <v>116</v>
      </c>
      <c r="C60" s="22" t="s">
        <v>116</v>
      </c>
      <c r="D60" s="22" t="s">
        <v>116</v>
      </c>
      <c r="E60" s="22" t="s">
        <v>116</v>
      </c>
    </row>
    <row r="61">
      <c r="A61" s="21" t="s">
        <v>117</v>
      </c>
      <c r="B61" s="21" t="s">
        <v>117</v>
      </c>
      <c r="C61" s="21" t="s">
        <v>117</v>
      </c>
      <c r="D61" s="21" t="s">
        <v>118</v>
      </c>
      <c r="E61" s="21"/>
    </row>
    <row r="62">
      <c r="A62" s="17"/>
      <c r="B62" s="17"/>
      <c r="C62" s="17"/>
      <c r="D62" s="17" t="s">
        <v>119</v>
      </c>
      <c r="E62" s="17" t="s">
        <v>120</v>
      </c>
    </row>
    <row r="64">
      <c r="A64" s="22" t="s">
        <v>121</v>
      </c>
      <c r="B64" s="22" t="s">
        <v>121</v>
      </c>
      <c r="C64" s="22" t="s">
        <v>121</v>
      </c>
      <c r="D64" s="22" t="s">
        <v>121</v>
      </c>
      <c r="E64" s="22" t="s">
        <v>121</v>
      </c>
    </row>
    <row r="65">
      <c r="A65" s="21" t="s">
        <v>122</v>
      </c>
      <c r="B65" s="21"/>
      <c r="C65" s="21"/>
      <c r="D65" s="21" t="s">
        <v>107</v>
      </c>
      <c r="E65" s="21"/>
    </row>
    <row r="66">
      <c r="A66" s="17" t="s">
        <v>199</v>
      </c>
      <c r="B66" s="17" t="s">
        <v>199</v>
      </c>
      <c r="C66" s="17" t="s">
        <v>199</v>
      </c>
      <c r="D66" s="17" t="s">
        <v>199</v>
      </c>
      <c r="E66" s="17" t="s">
        <v>120</v>
      </c>
    </row>
  </sheetData>
  <mergeCells>
    <mergeCell ref="A5:E5"/>
    <mergeCell ref="A6:E6"/>
    <mergeCell ref="A16:E16"/>
    <mergeCell ref="A17:E17"/>
    <mergeCell ref="C18:D18"/>
    <mergeCell ref="C19:D19"/>
    <mergeCell ref="A21:E21"/>
    <mergeCell ref="A22:C22"/>
    <mergeCell ref="A25:E25"/>
    <mergeCell ref="A26"/>
    <mergeCell ref="A27:C27"/>
    <mergeCell ref="A29:E29"/>
    <mergeCell ref="A30:E30"/>
    <mergeCell ref="C31:D31"/>
    <mergeCell ref="C32:D32"/>
    <mergeCell ref="A34:E34"/>
    <mergeCell ref="A35:C35"/>
    <mergeCell ref="A38:E38"/>
    <mergeCell ref="A39"/>
    <mergeCell ref="A40:C40"/>
    <mergeCell ref="A42:E42"/>
    <mergeCell ref="A43:E43"/>
    <mergeCell ref="C44:D44"/>
    <mergeCell ref="C45:D45"/>
    <mergeCell ref="A47:E47"/>
    <mergeCell ref="A48:C48"/>
    <mergeCell ref="A51:E51"/>
    <mergeCell ref="A52"/>
    <mergeCell ref="A53:C53"/>
    <mergeCell ref="A55:E55"/>
    <mergeCell ref="A56:E56"/>
    <mergeCell ref="C57:D57"/>
    <mergeCell ref="C58:D58"/>
    <mergeCell ref="A60:E60"/>
    <mergeCell ref="A61:C61"/>
    <mergeCell ref="A64:E64"/>
    <mergeCell ref="A65"/>
    <mergeCell ref="A66:C66"/>
  </mergeCells>
  <hyperlinks>
    <hyperlink ref="A2" r:id="rId2"/>
    <hyperlink ref="F2" r:id="rId3"/>
    <hyperlink ref="E13" r:id="rId4"/>
  </hyperlinks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sheetPr>
    <tabColor rgb="FFD8ECF6"/>
  </sheetPr>
  <dimension ref="A1:I2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0" t="s">
        <v>10</v>
      </c>
      <c r="B2" s="11"/>
      <c r="C2" s="11"/>
      <c r="D2" s="10" t="s">
        <v>11</v>
      </c>
      <c r="E2" s="11"/>
      <c r="F2" s="10">
        <v>1</v>
      </c>
      <c r="G2" s="11"/>
      <c r="H2" s="11"/>
      <c r="I2" s="10">
        <v>87376.985318400984</v>
      </c>
    </row>
  </sheetData>
  <hyperlinks>
    <hyperlink ref="A2" r:id="rId1"/>
  </hyperlinks>
  <headerFooter/>
</worksheet>
</file>

<file path=xl/worksheets/sheet20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81</v>
      </c>
      <c r="B2" s="12" t="s">
        <v>82</v>
      </c>
      <c r="C2" s="12" t="s">
        <v>24</v>
      </c>
      <c r="D2" s="12" t="s">
        <v>83</v>
      </c>
      <c r="E2" s="12" t="s">
        <v>31</v>
      </c>
      <c r="F2" s="12" t="s">
        <v>84</v>
      </c>
      <c r="G2" s="12">
        <v>41.3202</v>
      </c>
      <c r="H2" s="12">
        <v>49.522259700000006</v>
      </c>
      <c r="I2" s="12">
        <v>3235.2892262010005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21</v>
      </c>
      <c r="D8" s="17" t="s">
        <v>200</v>
      </c>
      <c r="E8" s="17">
        <v>65.327032269330175</v>
      </c>
    </row>
    <row r="9">
      <c r="A9" s="17" t="s">
        <v>112</v>
      </c>
      <c r="B9" s="17" t="s">
        <v>112</v>
      </c>
      <c r="C9" s="17">
        <f>SUBTOTAL(109,Criteria_Summary13.4.18[Elementos])</f>
      </c>
      <c r="D9" s="17" t="s">
        <v>112</v>
      </c>
      <c r="E9" s="17">
        <f>SUBTOTAL(109,Criteria_Summary13.4.18[Total])</f>
      </c>
    </row>
    <row r="10">
      <c r="A10" s="18" t="s">
        <v>113</v>
      </c>
      <c r="B10" s="18">
        <v>0</v>
      </c>
      <c r="C10" s="19"/>
      <c r="D10" s="19"/>
      <c r="E10" s="18">
        <v>65.33</v>
      </c>
    </row>
    <row r="13">
      <c r="A13" s="18" t="s">
        <v>200</v>
      </c>
      <c r="B13" s="18" t="s">
        <v>200</v>
      </c>
      <c r="C13" s="18" t="s">
        <v>200</v>
      </c>
      <c r="D13" s="18" t="s">
        <v>200</v>
      </c>
      <c r="E13" s="18" t="s">
        <v>200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21</v>
      </c>
      <c r="C16" s="17" t="s">
        <v>140</v>
      </c>
      <c r="D16" s="17" t="s">
        <v>140</v>
      </c>
      <c r="E16" s="17">
        <v>65.327032269330175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201</v>
      </c>
      <c r="B24" s="17" t="s">
        <v>201</v>
      </c>
      <c r="C24" s="17" t="s">
        <v>201</v>
      </c>
      <c r="D24" s="17" t="s">
        <v>202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85</v>
      </c>
      <c r="B2" s="12" t="s">
        <v>86</v>
      </c>
      <c r="C2" s="12" t="s">
        <v>29</v>
      </c>
      <c r="D2" s="12" t="s">
        <v>87</v>
      </c>
      <c r="E2" s="12" t="s">
        <v>16</v>
      </c>
      <c r="F2" s="12" t="s">
        <v>203</v>
      </c>
      <c r="G2" s="12">
        <v>242.3612172466</v>
      </c>
      <c r="H2" s="12">
        <v>290.46991887005015</v>
      </c>
      <c r="I2" s="12">
        <v>1161.8796754802006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4</v>
      </c>
      <c r="D8" s="17" t="s">
        <v>204</v>
      </c>
      <c r="E8" s="17">
        <v>4</v>
      </c>
    </row>
    <row r="9">
      <c r="A9" s="17" t="s">
        <v>112</v>
      </c>
      <c r="B9" s="17" t="s">
        <v>112</v>
      </c>
      <c r="C9" s="17">
        <f>SUBTOTAL(109,Criteria_Summary13.4.19[Elementos])</f>
      </c>
      <c r="D9" s="17" t="s">
        <v>112</v>
      </c>
      <c r="E9" s="17">
        <f>SUBTOTAL(109,Criteria_Summary13.4.19[Total])</f>
      </c>
    </row>
    <row r="10">
      <c r="A10" s="18" t="s">
        <v>113</v>
      </c>
      <c r="B10" s="18">
        <v>0</v>
      </c>
      <c r="C10" s="19"/>
      <c r="D10" s="19"/>
      <c r="E10" s="18">
        <v>4</v>
      </c>
    </row>
    <row r="13">
      <c r="A13" s="18" t="s">
        <v>204</v>
      </c>
      <c r="B13" s="18" t="s">
        <v>204</v>
      </c>
      <c r="C13" s="18" t="s">
        <v>204</v>
      </c>
      <c r="D13" s="18" t="s">
        <v>204</v>
      </c>
      <c r="E13" s="18" t="s">
        <v>204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4</v>
      </c>
      <c r="C16" s="17" t="s">
        <v>205</v>
      </c>
      <c r="D16" s="17" t="s">
        <v>205</v>
      </c>
      <c r="E16" s="17">
        <v>4</v>
      </c>
    </row>
    <row r="18">
      <c r="A18" s="22" t="s">
        <v>121</v>
      </c>
      <c r="B18" s="22" t="s">
        <v>121</v>
      </c>
      <c r="C18" s="22" t="s">
        <v>121</v>
      </c>
      <c r="D18" s="22" t="s">
        <v>121</v>
      </c>
      <c r="E18" s="22" t="s">
        <v>121</v>
      </c>
    </row>
    <row r="19">
      <c r="A19" s="21" t="s">
        <v>122</v>
      </c>
      <c r="B19" s="21"/>
      <c r="C19" s="21"/>
      <c r="D19" s="21" t="s">
        <v>107</v>
      </c>
      <c r="E19" s="21"/>
    </row>
    <row r="20">
      <c r="A20" s="17" t="s">
        <v>206</v>
      </c>
      <c r="B20" s="17" t="s">
        <v>206</v>
      </c>
      <c r="C20" s="17" t="s">
        <v>206</v>
      </c>
      <c r="D20" s="17" t="s">
        <v>207</v>
      </c>
      <c r="E20" s="17" t="s">
        <v>120</v>
      </c>
    </row>
    <row r="22">
      <c r="A22" s="22" t="s">
        <v>133</v>
      </c>
      <c r="B22" s="22" t="s">
        <v>133</v>
      </c>
      <c r="C22" s="22" t="s">
        <v>133</v>
      </c>
      <c r="D22" s="22" t="s">
        <v>133</v>
      </c>
      <c r="E22" s="22" t="s">
        <v>133</v>
      </c>
    </row>
    <row r="23">
      <c r="A23" s="21" t="s">
        <v>107</v>
      </c>
      <c r="B23" s="21" t="s">
        <v>134</v>
      </c>
      <c r="C23" s="21" t="s">
        <v>135</v>
      </c>
      <c r="D23" s="21" t="s">
        <v>136</v>
      </c>
      <c r="E23" s="21"/>
    </row>
    <row r="24">
      <c r="A24" s="17" t="s">
        <v>143</v>
      </c>
      <c r="B24" s="17" t="s">
        <v>137</v>
      </c>
      <c r="C24" s="17" t="s">
        <v>208</v>
      </c>
      <c r="D24" s="17" t="s">
        <v>145</v>
      </c>
      <c r="E24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89</v>
      </c>
      <c r="B2" s="12" t="s">
        <v>90</v>
      </c>
      <c r="C2" s="12" t="s">
        <v>29</v>
      </c>
      <c r="D2" s="12" t="s">
        <v>91</v>
      </c>
      <c r="E2" s="12" t="s">
        <v>16</v>
      </c>
      <c r="F2" s="12" t="s">
        <v>105</v>
      </c>
      <c r="G2" s="12">
        <v>67.975830181</v>
      </c>
      <c r="H2" s="12">
        <v>81.469032471928514</v>
      </c>
      <c r="I2" s="12">
        <v>814.69032471928517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10</v>
      </c>
      <c r="D8" s="17" t="s">
        <v>173</v>
      </c>
      <c r="E8" s="17">
        <v>10</v>
      </c>
    </row>
    <row r="9">
      <c r="A9" s="17" t="s">
        <v>112</v>
      </c>
      <c r="B9" s="17" t="s">
        <v>112</v>
      </c>
      <c r="C9" s="17">
        <f>SUBTOTAL(109,Criteria_Summary13.4.20[Elementos])</f>
      </c>
      <c r="D9" s="17" t="s">
        <v>112</v>
      </c>
      <c r="E9" s="17">
        <f>SUBTOTAL(109,Criteria_Summary13.4.20[Total])</f>
      </c>
    </row>
    <row r="10">
      <c r="A10" s="18" t="s">
        <v>113</v>
      </c>
      <c r="B10" s="18">
        <v>0</v>
      </c>
      <c r="C10" s="19"/>
      <c r="D10" s="19"/>
      <c r="E10" s="18">
        <v>10</v>
      </c>
    </row>
    <row r="13">
      <c r="A13" s="18" t="s">
        <v>173</v>
      </c>
      <c r="B13" s="18" t="s">
        <v>173</v>
      </c>
      <c r="C13" s="18" t="s">
        <v>173</v>
      </c>
      <c r="D13" s="18" t="s">
        <v>173</v>
      </c>
      <c r="E13" s="18" t="s">
        <v>173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10</v>
      </c>
      <c r="C16" s="17" t="s">
        <v>174</v>
      </c>
      <c r="D16" s="17" t="s">
        <v>174</v>
      </c>
      <c r="E16" s="17">
        <v>10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209</v>
      </c>
      <c r="B24" s="17" t="s">
        <v>209</v>
      </c>
      <c r="C24" s="17" t="s">
        <v>209</v>
      </c>
      <c r="D24" s="17" t="s">
        <v>210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92</v>
      </c>
      <c r="B2" s="12" t="s">
        <v>93</v>
      </c>
      <c r="C2" s="12" t="s">
        <v>29</v>
      </c>
      <c r="D2" s="12" t="s">
        <v>94</v>
      </c>
      <c r="E2" s="12" t="s">
        <v>16</v>
      </c>
      <c r="F2" s="12" t="s">
        <v>211</v>
      </c>
      <c r="G2" s="12">
        <v>139.66610895694</v>
      </c>
      <c r="H2" s="12">
        <v>167.38983158489262</v>
      </c>
      <c r="I2" s="12">
        <v>5021.6949475467782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30</v>
      </c>
      <c r="D8" s="17" t="s">
        <v>212</v>
      </c>
      <c r="E8" s="17">
        <v>30</v>
      </c>
    </row>
    <row r="9">
      <c r="A9" s="17" t="s">
        <v>112</v>
      </c>
      <c r="B9" s="17" t="s">
        <v>112</v>
      </c>
      <c r="C9" s="17">
        <f>SUBTOTAL(109,Criteria_Summary13.4.21[Elementos])</f>
      </c>
      <c r="D9" s="17" t="s">
        <v>112</v>
      </c>
      <c r="E9" s="17">
        <f>SUBTOTAL(109,Criteria_Summary13.4.21[Total])</f>
      </c>
    </row>
    <row r="10">
      <c r="A10" s="18" t="s">
        <v>113</v>
      </c>
      <c r="B10" s="18">
        <v>0</v>
      </c>
      <c r="C10" s="19"/>
      <c r="D10" s="19"/>
      <c r="E10" s="18">
        <v>30</v>
      </c>
    </row>
    <row r="13">
      <c r="A13" s="18" t="s">
        <v>212</v>
      </c>
      <c r="B13" s="18" t="s">
        <v>212</v>
      </c>
      <c r="C13" s="18" t="s">
        <v>212</v>
      </c>
      <c r="D13" s="18" t="s">
        <v>212</v>
      </c>
      <c r="E13" s="18" t="s">
        <v>212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30</v>
      </c>
      <c r="C16" s="17" t="s">
        <v>205</v>
      </c>
      <c r="D16" s="17" t="s">
        <v>205</v>
      </c>
      <c r="E16" s="17">
        <v>30</v>
      </c>
    </row>
    <row r="18">
      <c r="A18" s="22" t="s">
        <v>121</v>
      </c>
      <c r="B18" s="22" t="s">
        <v>121</v>
      </c>
      <c r="C18" s="22" t="s">
        <v>121</v>
      </c>
      <c r="D18" s="22" t="s">
        <v>121</v>
      </c>
      <c r="E18" s="22" t="s">
        <v>121</v>
      </c>
    </row>
    <row r="19">
      <c r="A19" s="21" t="s">
        <v>122</v>
      </c>
      <c r="B19" s="21"/>
      <c r="C19" s="21"/>
      <c r="D19" s="21" t="s">
        <v>107</v>
      </c>
      <c r="E19" s="21"/>
    </row>
    <row r="20">
      <c r="A20" s="17" t="s">
        <v>213</v>
      </c>
      <c r="B20" s="17" t="s">
        <v>213</v>
      </c>
      <c r="C20" s="17" t="s">
        <v>213</v>
      </c>
      <c r="D20" s="17" t="s">
        <v>207</v>
      </c>
      <c r="E20" s="17" t="s">
        <v>120</v>
      </c>
    </row>
    <row r="22">
      <c r="A22" s="22" t="s">
        <v>133</v>
      </c>
      <c r="B22" s="22" t="s">
        <v>133</v>
      </c>
      <c r="C22" s="22" t="s">
        <v>133</v>
      </c>
      <c r="D22" s="22" t="s">
        <v>133</v>
      </c>
      <c r="E22" s="22" t="s">
        <v>133</v>
      </c>
    </row>
    <row r="23">
      <c r="A23" s="21" t="s">
        <v>107</v>
      </c>
      <c r="B23" s="21" t="s">
        <v>134</v>
      </c>
      <c r="C23" s="21" t="s">
        <v>135</v>
      </c>
      <c r="D23" s="21" t="s">
        <v>136</v>
      </c>
      <c r="E23" s="21"/>
    </row>
    <row r="24">
      <c r="A24" s="17" t="s">
        <v>143</v>
      </c>
      <c r="B24" s="17" t="s">
        <v>137</v>
      </c>
      <c r="C24" s="17" t="s">
        <v>214</v>
      </c>
      <c r="D24" s="17" t="s">
        <v>145</v>
      </c>
      <c r="E24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"/>
    <mergeCell ref="A20:C20"/>
    <mergeCell ref="A22:E22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96</v>
      </c>
      <c r="B2" s="12" t="s">
        <v>97</v>
      </c>
      <c r="C2" s="12" t="s">
        <v>29</v>
      </c>
      <c r="D2" s="12" t="s">
        <v>98</v>
      </c>
      <c r="E2" s="12" t="s">
        <v>16</v>
      </c>
      <c r="F2" s="12" t="s">
        <v>155</v>
      </c>
      <c r="G2" s="12">
        <v>607.00949204562</v>
      </c>
      <c r="H2" s="12">
        <v>727.50087621667569</v>
      </c>
      <c r="I2" s="12">
        <v>1455.0017524333514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2</v>
      </c>
      <c r="D8" s="17" t="s">
        <v>152</v>
      </c>
      <c r="E8" s="17">
        <v>2</v>
      </c>
    </row>
    <row r="9">
      <c r="A9" s="17" t="s">
        <v>112</v>
      </c>
      <c r="B9" s="17" t="s">
        <v>112</v>
      </c>
      <c r="C9" s="17">
        <f>SUBTOTAL(109,Criteria_Summary13.4.22[Elementos])</f>
      </c>
      <c r="D9" s="17" t="s">
        <v>112</v>
      </c>
      <c r="E9" s="17">
        <f>SUBTOTAL(109,Criteria_Summary13.4.22[Total])</f>
      </c>
    </row>
    <row r="10">
      <c r="A10" s="18" t="s">
        <v>113</v>
      </c>
      <c r="B10" s="18">
        <v>0</v>
      </c>
      <c r="C10" s="19"/>
      <c r="D10" s="19"/>
      <c r="E10" s="18">
        <v>2</v>
      </c>
    </row>
    <row r="13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2</v>
      </c>
      <c r="C16" s="17" t="s">
        <v>147</v>
      </c>
      <c r="D16" s="17" t="s">
        <v>147</v>
      </c>
      <c r="E16" s="17">
        <v>2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215</v>
      </c>
      <c r="B24" s="17" t="s">
        <v>215</v>
      </c>
      <c r="C24" s="17" t="s">
        <v>215</v>
      </c>
      <c r="D24" s="17" t="s">
        <v>216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99</v>
      </c>
      <c r="B2" s="12" t="s">
        <v>100</v>
      </c>
      <c r="C2" s="12" t="s">
        <v>14</v>
      </c>
      <c r="D2" s="12" t="s">
        <v>101</v>
      </c>
      <c r="E2" s="12" t="s">
        <v>16</v>
      </c>
      <c r="F2" s="12" t="s">
        <v>130</v>
      </c>
      <c r="G2" s="12">
        <v>347.575213912</v>
      </c>
      <c r="H2" s="12">
        <v>416.56889387353203</v>
      </c>
      <c r="I2" s="12">
        <v>416.56889387353203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</v>
      </c>
      <c r="D8" s="17" t="s">
        <v>152</v>
      </c>
      <c r="E8" s="17">
        <v>1</v>
      </c>
    </row>
    <row r="9">
      <c r="A9" s="17" t="s">
        <v>112</v>
      </c>
      <c r="B9" s="17" t="s">
        <v>112</v>
      </c>
      <c r="C9" s="17">
        <f>SUBTOTAL(109,Criteria_Summary13.4.23[Elementos])</f>
      </c>
      <c r="D9" s="17" t="s">
        <v>112</v>
      </c>
      <c r="E9" s="17">
        <f>SUBTOTAL(109,Criteria_Summary13.4.23[Total])</f>
      </c>
    </row>
    <row r="10">
      <c r="A10" s="18" t="s">
        <v>113</v>
      </c>
      <c r="B10" s="18">
        <v>0</v>
      </c>
      <c r="C10" s="19"/>
      <c r="D10" s="19"/>
      <c r="E10" s="18">
        <v>1</v>
      </c>
    </row>
    <row r="13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</v>
      </c>
      <c r="C16" s="17" t="s">
        <v>147</v>
      </c>
      <c r="D16" s="17" t="s">
        <v>147</v>
      </c>
      <c r="E16" s="17">
        <v>1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217</v>
      </c>
      <c r="B24" s="17" t="s">
        <v>217</v>
      </c>
      <c r="C24" s="17" t="s">
        <v>217</v>
      </c>
      <c r="D24" s="17" t="s">
        <v>157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0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102</v>
      </c>
      <c r="B2" s="12" t="s">
        <v>103</v>
      </c>
      <c r="C2" s="12" t="s">
        <v>24</v>
      </c>
      <c r="D2" s="12" t="s">
        <v>104</v>
      </c>
      <c r="E2" s="12" t="s">
        <v>16</v>
      </c>
      <c r="F2" s="12" t="s">
        <v>125</v>
      </c>
      <c r="G2" s="12">
        <v>60.82665</v>
      </c>
      <c r="H2" s="12">
        <v>72.900740025</v>
      </c>
      <c r="I2" s="12">
        <v>218.702220075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</v>
      </c>
      <c r="D8" s="17" t="s">
        <v>218</v>
      </c>
      <c r="E8" s="17">
        <v>3</v>
      </c>
    </row>
    <row r="9">
      <c r="A9" s="17" t="s">
        <v>112</v>
      </c>
      <c r="B9" s="17" t="s">
        <v>112</v>
      </c>
      <c r="C9" s="17">
        <f>SUBTOTAL(109,Criteria_Summary13.4.24[Elementos])</f>
      </c>
      <c r="D9" s="17" t="s">
        <v>112</v>
      </c>
      <c r="E9" s="17">
        <f>SUBTOTAL(109,Criteria_Summary13.4.24[Total])</f>
      </c>
    </row>
    <row r="10">
      <c r="A10" s="18" t="s">
        <v>113</v>
      </c>
      <c r="B10" s="18">
        <v>0</v>
      </c>
      <c r="C10" s="19"/>
      <c r="D10" s="19"/>
      <c r="E10" s="18">
        <v>3</v>
      </c>
    </row>
    <row r="13">
      <c r="A13" s="18" t="s">
        <v>218</v>
      </c>
      <c r="B13" s="18" t="s">
        <v>218</v>
      </c>
      <c r="C13" s="18" t="s">
        <v>218</v>
      </c>
      <c r="D13" s="18" t="s">
        <v>218</v>
      </c>
      <c r="E13" s="18" t="s">
        <v>218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3</v>
      </c>
      <c r="C16" s="17" t="s">
        <v>127</v>
      </c>
      <c r="D16" s="17" t="s">
        <v>127</v>
      </c>
      <c r="E16" s="17">
        <v>3</v>
      </c>
    </row>
    <row r="18">
      <c r="A18" s="22" t="s">
        <v>133</v>
      </c>
      <c r="B18" s="22" t="s">
        <v>133</v>
      </c>
      <c r="C18" s="22" t="s">
        <v>133</v>
      </c>
      <c r="D18" s="22" t="s">
        <v>133</v>
      </c>
      <c r="E18" s="22" t="s">
        <v>133</v>
      </c>
    </row>
    <row r="19">
      <c r="A19" s="21" t="s">
        <v>107</v>
      </c>
      <c r="B19" s="21" t="s">
        <v>134</v>
      </c>
      <c r="C19" s="21" t="s">
        <v>135</v>
      </c>
      <c r="D19" s="21" t="s">
        <v>136</v>
      </c>
      <c r="E19" s="21"/>
    </row>
    <row r="20">
      <c r="A20" s="17" t="s">
        <v>107</v>
      </c>
      <c r="B20" s="17" t="s">
        <v>137</v>
      </c>
      <c r="C20" s="17" t="s">
        <v>219</v>
      </c>
      <c r="D20" s="17" t="s">
        <v>4</v>
      </c>
      <c r="E20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E1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15</v>
      </c>
      <c r="B1" s="9" t="s">
        <v>15</v>
      </c>
      <c r="C1" s="9" t="s">
        <v>15</v>
      </c>
      <c r="D1" s="9" t="s">
        <v>15</v>
      </c>
      <c r="E1" s="9" t="s">
        <v>15</v>
      </c>
    </row>
    <row r="2">
      <c r="A2" s="9" t="s">
        <v>15</v>
      </c>
      <c r="B2" s="9" t="s">
        <v>15</v>
      </c>
      <c r="C2" s="9" t="s">
        <v>15</v>
      </c>
      <c r="D2" s="9" t="s">
        <v>15</v>
      </c>
      <c r="E2" s="9" t="s">
        <v>15</v>
      </c>
    </row>
    <row r="4">
      <c r="A4" s="18" t="s">
        <v>111</v>
      </c>
      <c r="B4" s="18" t="s">
        <v>111</v>
      </c>
      <c r="C4" s="18" t="s">
        <v>111</v>
      </c>
      <c r="D4" s="18" t="s">
        <v>111</v>
      </c>
      <c r="E4" s="18" t="s">
        <v>111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124</v>
      </c>
      <c r="D7" s="17" t="s">
        <v>226</v>
      </c>
      <c r="E7" s="17">
        <v>1</v>
      </c>
    </row>
    <row r="8">
      <c r="A8" s="17" t="s">
        <v>225</v>
      </c>
      <c r="B8" s="17" t="s">
        <v>119</v>
      </c>
      <c r="C8" s="17" t="s">
        <v>124</v>
      </c>
      <c r="D8" s="17" t="s">
        <v>227</v>
      </c>
      <c r="E8" s="17">
        <v>1</v>
      </c>
    </row>
    <row r="9">
      <c r="A9" s="17" t="s">
        <v>225</v>
      </c>
      <c r="B9" s="17" t="s">
        <v>119</v>
      </c>
      <c r="C9" s="17" t="s">
        <v>124</v>
      </c>
      <c r="D9" s="17" t="s">
        <v>228</v>
      </c>
      <c r="E9" s="17">
        <v>1</v>
      </c>
    </row>
    <row r="10">
      <c r="A10" s="17" t="s">
        <v>225</v>
      </c>
      <c r="B10" s="17" t="s">
        <v>119</v>
      </c>
      <c r="C10" s="17" t="s">
        <v>124</v>
      </c>
      <c r="D10" s="17" t="s">
        <v>229</v>
      </c>
      <c r="E10" s="17">
        <v>1</v>
      </c>
    </row>
    <row r="11">
      <c r="A11" s="17" t="s">
        <v>225</v>
      </c>
      <c r="B11" s="17" t="s">
        <v>119</v>
      </c>
      <c r="C11" s="17" t="s">
        <v>124</v>
      </c>
      <c r="D11" s="17" t="s">
        <v>230</v>
      </c>
      <c r="E11" s="17">
        <v>1</v>
      </c>
    </row>
    <row r="12">
      <c r="A12" s="17" t="s">
        <v>225</v>
      </c>
      <c r="B12" s="17" t="s">
        <v>119</v>
      </c>
      <c r="C12" s="17" t="s">
        <v>124</v>
      </c>
      <c r="D12" s="17" t="s">
        <v>231</v>
      </c>
      <c r="E12" s="17">
        <v>1</v>
      </c>
    </row>
    <row r="13">
      <c r="A13" s="17" t="s">
        <v>225</v>
      </c>
      <c r="B13" s="17" t="s">
        <v>119</v>
      </c>
      <c r="C13" s="17" t="s">
        <v>124</v>
      </c>
      <c r="D13" s="17" t="s">
        <v>232</v>
      </c>
      <c r="E13" s="17">
        <v>1</v>
      </c>
    </row>
    <row r="14">
      <c r="A14" s="17" t="s">
        <v>225</v>
      </c>
      <c r="B14" s="17" t="s">
        <v>119</v>
      </c>
      <c r="C14" s="17" t="s">
        <v>124</v>
      </c>
      <c r="D14" s="17" t="s">
        <v>233</v>
      </c>
      <c r="E14" s="17">
        <v>1</v>
      </c>
    </row>
    <row r="15">
      <c r="A15" s="17" t="s">
        <v>225</v>
      </c>
      <c r="B15" s="17" t="s">
        <v>119</v>
      </c>
      <c r="C15" s="17" t="s">
        <v>124</v>
      </c>
      <c r="D15" s="17" t="s">
        <v>234</v>
      </c>
      <c r="E15" s="17">
        <v>1</v>
      </c>
    </row>
    <row r="16">
      <c r="A16" s="17" t="s">
        <v>225</v>
      </c>
      <c r="B16" s="17" t="s">
        <v>119</v>
      </c>
      <c r="C16" s="17" t="s">
        <v>124</v>
      </c>
      <c r="D16" s="17" t="s">
        <v>235</v>
      </c>
      <c r="E16" s="17">
        <v>1</v>
      </c>
    </row>
    <row r="17">
      <c r="A17" s="1" t="s">
        <v>112</v>
      </c>
      <c r="B17" s="1" t="s">
        <v>112</v>
      </c>
      <c r="C17" s="1">
        <f>SUBTOTAL(103,Elements13_4_11[Elemento])</f>
      </c>
      <c r="D17" s="1" t="s">
        <v>112</v>
      </c>
      <c r="E17" s="1">
        <f>SUBTOTAL(109,Elements13_4_11[Totais:])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8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20</v>
      </c>
      <c r="B1" s="9" t="s">
        <v>20</v>
      </c>
      <c r="C1" s="9" t="s">
        <v>20</v>
      </c>
      <c r="D1" s="9" t="s">
        <v>20</v>
      </c>
      <c r="E1" s="9" t="s">
        <v>20</v>
      </c>
    </row>
    <row r="2">
      <c r="A2" s="9" t="s">
        <v>20</v>
      </c>
      <c r="B2" s="9" t="s">
        <v>20</v>
      </c>
      <c r="C2" s="9" t="s">
        <v>20</v>
      </c>
      <c r="D2" s="9" t="s">
        <v>20</v>
      </c>
      <c r="E2" s="9" t="s">
        <v>20</v>
      </c>
    </row>
    <row r="4">
      <c r="A4" s="18" t="s">
        <v>126</v>
      </c>
      <c r="B4" s="18" t="s">
        <v>126</v>
      </c>
      <c r="C4" s="18" t="s">
        <v>126</v>
      </c>
      <c r="D4" s="18" t="s">
        <v>126</v>
      </c>
      <c r="E4" s="18" t="s">
        <v>126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129</v>
      </c>
      <c r="D7" s="17" t="s">
        <v>236</v>
      </c>
      <c r="E7" s="17">
        <v>1</v>
      </c>
    </row>
    <row r="8">
      <c r="A8" s="17" t="s">
        <v>225</v>
      </c>
      <c r="B8" s="17" t="s">
        <v>119</v>
      </c>
      <c r="C8" s="17" t="s">
        <v>129</v>
      </c>
      <c r="D8" s="17" t="s">
        <v>237</v>
      </c>
      <c r="E8" s="17">
        <v>1</v>
      </c>
    </row>
    <row r="9">
      <c r="A9" s="17" t="s">
        <v>225</v>
      </c>
      <c r="B9" s="17" t="s">
        <v>119</v>
      </c>
      <c r="C9" s="17" t="s">
        <v>129</v>
      </c>
      <c r="D9" s="17" t="s">
        <v>238</v>
      </c>
      <c r="E9" s="17">
        <v>1</v>
      </c>
    </row>
    <row r="10">
      <c r="A10" s="1" t="s">
        <v>112</v>
      </c>
      <c r="B10" s="1" t="s">
        <v>112</v>
      </c>
      <c r="C10" s="1">
        <f>SUBTOTAL(103,Elements13_4_21[Elemento])</f>
      </c>
      <c r="D10" s="1" t="s">
        <v>112</v>
      </c>
      <c r="E10" s="1">
        <f>SUBTOTAL(109,Elements13_4_21[Totais:])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29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25</v>
      </c>
      <c r="B1" s="9" t="s">
        <v>25</v>
      </c>
      <c r="C1" s="9" t="s">
        <v>25</v>
      </c>
      <c r="D1" s="9" t="s">
        <v>25</v>
      </c>
      <c r="E1" s="9" t="s">
        <v>25</v>
      </c>
    </row>
    <row r="2">
      <c r="A2" s="9" t="s">
        <v>25</v>
      </c>
      <c r="B2" s="9" t="s">
        <v>25</v>
      </c>
      <c r="C2" s="9" t="s">
        <v>25</v>
      </c>
      <c r="D2" s="9" t="s">
        <v>25</v>
      </c>
      <c r="E2" s="9" t="s">
        <v>25</v>
      </c>
    </row>
    <row r="4">
      <c r="A4" s="18" t="s">
        <v>126</v>
      </c>
      <c r="B4" s="18" t="s">
        <v>126</v>
      </c>
      <c r="C4" s="18" t="s">
        <v>126</v>
      </c>
      <c r="D4" s="18" t="s">
        <v>126</v>
      </c>
      <c r="E4" s="18" t="s">
        <v>126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132</v>
      </c>
      <c r="D7" s="17" t="s">
        <v>239</v>
      </c>
      <c r="E7" s="17">
        <v>1</v>
      </c>
    </row>
    <row r="8">
      <c r="A8" s="1" t="s">
        <v>112</v>
      </c>
      <c r="B8" s="1" t="s">
        <v>112</v>
      </c>
      <c r="C8" s="1">
        <f>SUBTOTAL(103,Elements13_4_31[Elemento])</f>
      </c>
      <c r="D8" s="1" t="s">
        <v>112</v>
      </c>
      <c r="E8" s="1">
        <f>SUBTOTAL(109,Elements13_4_31[Totais:])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16</v>
      </c>
      <c r="F2" s="12" t="s">
        <v>105</v>
      </c>
      <c r="G2" s="12">
        <v>479.40124796</v>
      </c>
      <c r="H2" s="12">
        <v>574.56239568006</v>
      </c>
      <c r="I2" s="12">
        <v>5745.6239568006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10</v>
      </c>
      <c r="D8" s="17" t="s">
        <v>111</v>
      </c>
      <c r="E8" s="17">
        <v>10</v>
      </c>
    </row>
    <row r="9">
      <c r="A9" s="17" t="s">
        <v>112</v>
      </c>
      <c r="B9" s="17" t="s">
        <v>112</v>
      </c>
      <c r="C9" s="17">
        <f>SUBTOTAL(109,Criteria_Summary13.4.1[Elementos])</f>
      </c>
      <c r="D9" s="17" t="s">
        <v>112</v>
      </c>
      <c r="E9" s="17">
        <f>SUBTOTAL(109,Criteria_Summary13.4.1[Total])</f>
      </c>
    </row>
    <row r="10">
      <c r="A10" s="18" t="s">
        <v>113</v>
      </c>
      <c r="B10" s="18">
        <v>0</v>
      </c>
      <c r="C10" s="19"/>
      <c r="D10" s="19"/>
      <c r="E10" s="18">
        <v>10</v>
      </c>
    </row>
    <row r="13">
      <c r="A13" s="18" t="s">
        <v>111</v>
      </c>
      <c r="B13" s="18" t="s">
        <v>111</v>
      </c>
      <c r="C13" s="18" t="s">
        <v>111</v>
      </c>
      <c r="D13" s="18" t="s">
        <v>111</v>
      </c>
      <c r="E13" s="18" t="s">
        <v>111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10</v>
      </c>
      <c r="C16" s="17" t="s">
        <v>115</v>
      </c>
      <c r="D16" s="17" t="s">
        <v>115</v>
      </c>
      <c r="E16" s="17">
        <v>10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123</v>
      </c>
      <c r="B24" s="17" t="s">
        <v>123</v>
      </c>
      <c r="C24" s="17" t="s">
        <v>123</v>
      </c>
      <c r="D24" s="17" t="s">
        <v>124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E26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30</v>
      </c>
      <c r="B1" s="9" t="s">
        <v>30</v>
      </c>
      <c r="C1" s="9" t="s">
        <v>30</v>
      </c>
      <c r="D1" s="9" t="s">
        <v>30</v>
      </c>
      <c r="E1" s="9" t="s">
        <v>30</v>
      </c>
    </row>
    <row r="2">
      <c r="A2" s="9" t="s">
        <v>30</v>
      </c>
      <c r="B2" s="9" t="s">
        <v>30</v>
      </c>
      <c r="C2" s="9" t="s">
        <v>30</v>
      </c>
      <c r="D2" s="9" t="s">
        <v>30</v>
      </c>
      <c r="E2" s="9" t="s">
        <v>30</v>
      </c>
    </row>
    <row r="4">
      <c r="A4" s="18" t="s">
        <v>139</v>
      </c>
      <c r="B4" s="18" t="s">
        <v>139</v>
      </c>
      <c r="C4" s="18" t="s">
        <v>139</v>
      </c>
      <c r="D4" s="18" t="s">
        <v>139</v>
      </c>
      <c r="E4" s="18" t="s">
        <v>139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142</v>
      </c>
      <c r="D7" s="17" t="s">
        <v>240</v>
      </c>
      <c r="E7" s="17">
        <v>1.4408743409689542</v>
      </c>
    </row>
    <row r="8">
      <c r="A8" s="17" t="s">
        <v>225</v>
      </c>
      <c r="B8" s="17" t="s">
        <v>119</v>
      </c>
      <c r="C8" s="17" t="s">
        <v>142</v>
      </c>
      <c r="D8" s="17" t="s">
        <v>241</v>
      </c>
      <c r="E8" s="17">
        <v>1.4408743409689542</v>
      </c>
    </row>
    <row r="9">
      <c r="A9" s="17" t="s">
        <v>225</v>
      </c>
      <c r="B9" s="17" t="s">
        <v>119</v>
      </c>
      <c r="C9" s="17" t="s">
        <v>142</v>
      </c>
      <c r="D9" s="17" t="s">
        <v>242</v>
      </c>
      <c r="E9" s="17">
        <v>0.43944999999999329</v>
      </c>
    </row>
    <row r="10">
      <c r="A10" s="17" t="s">
        <v>225</v>
      </c>
      <c r="B10" s="17" t="s">
        <v>119</v>
      </c>
      <c r="C10" s="17" t="s">
        <v>142</v>
      </c>
      <c r="D10" s="17" t="s">
        <v>243</v>
      </c>
      <c r="E10" s="17">
        <v>2.4094500807133614</v>
      </c>
    </row>
    <row r="11">
      <c r="A11" s="17" t="s">
        <v>225</v>
      </c>
      <c r="B11" s="17" t="s">
        <v>119</v>
      </c>
      <c r="C11" s="17" t="s">
        <v>142</v>
      </c>
      <c r="D11" s="17" t="s">
        <v>244</v>
      </c>
      <c r="E11" s="17">
        <v>0.47646462868901562</v>
      </c>
    </row>
    <row r="12">
      <c r="A12" s="17" t="s">
        <v>225</v>
      </c>
      <c r="B12" s="17" t="s">
        <v>119</v>
      </c>
      <c r="C12" s="17" t="s">
        <v>142</v>
      </c>
      <c r="D12" s="17" t="s">
        <v>245</v>
      </c>
      <c r="E12" s="17">
        <v>1.3907146829208858</v>
      </c>
    </row>
    <row r="13">
      <c r="A13" s="17" t="s">
        <v>225</v>
      </c>
      <c r="B13" s="17" t="s">
        <v>119</v>
      </c>
      <c r="C13" s="17" t="s">
        <v>142</v>
      </c>
      <c r="D13" s="17" t="s">
        <v>246</v>
      </c>
      <c r="E13" s="17">
        <v>0.44776721609291259</v>
      </c>
    </row>
    <row r="14">
      <c r="A14" s="17" t="s">
        <v>225</v>
      </c>
      <c r="B14" s="17" t="s">
        <v>119</v>
      </c>
      <c r="C14" s="17" t="s">
        <v>142</v>
      </c>
      <c r="D14" s="17" t="s">
        <v>247</v>
      </c>
      <c r="E14" s="17">
        <v>1.2050804536469037</v>
      </c>
    </row>
    <row r="15">
      <c r="A15" s="17" t="s">
        <v>225</v>
      </c>
      <c r="B15" s="17" t="s">
        <v>119</v>
      </c>
      <c r="C15" s="17" t="s">
        <v>142</v>
      </c>
      <c r="D15" s="17" t="s">
        <v>248</v>
      </c>
      <c r="E15" s="17">
        <v>0.5484045759664089</v>
      </c>
    </row>
    <row r="16">
      <c r="A16" s="17" t="s">
        <v>225</v>
      </c>
      <c r="B16" s="17" t="s">
        <v>119</v>
      </c>
      <c r="C16" s="17" t="s">
        <v>142</v>
      </c>
      <c r="D16" s="17" t="s">
        <v>249</v>
      </c>
      <c r="E16" s="17">
        <v>0.15496171807775949</v>
      </c>
    </row>
    <row r="17">
      <c r="A17" s="17" t="s">
        <v>225</v>
      </c>
      <c r="B17" s="17" t="s">
        <v>119</v>
      </c>
      <c r="C17" s="17" t="s">
        <v>142</v>
      </c>
      <c r="D17" s="17" t="s">
        <v>250</v>
      </c>
      <c r="E17" s="17">
        <v>0.0099617180778249527</v>
      </c>
    </row>
    <row r="18">
      <c r="A18" s="17" t="s">
        <v>225</v>
      </c>
      <c r="B18" s="17" t="s">
        <v>119</v>
      </c>
      <c r="C18" s="17" t="s">
        <v>142</v>
      </c>
      <c r="D18" s="17" t="s">
        <v>251</v>
      </c>
      <c r="E18" s="17">
        <v>0.018957030577734249</v>
      </c>
    </row>
    <row r="19">
      <c r="A19" s="17" t="s">
        <v>225</v>
      </c>
      <c r="B19" s="17" t="s">
        <v>119</v>
      </c>
      <c r="C19" s="17" t="s">
        <v>142</v>
      </c>
      <c r="D19" s="17" t="s">
        <v>252</v>
      </c>
      <c r="E19" s="17">
        <v>0.023957030577733112</v>
      </c>
    </row>
    <row r="20">
      <c r="A20" s="17" t="s">
        <v>225</v>
      </c>
      <c r="B20" s="17" t="s">
        <v>119</v>
      </c>
      <c r="C20" s="17" t="s">
        <v>142</v>
      </c>
      <c r="D20" s="17" t="s">
        <v>253</v>
      </c>
      <c r="E20" s="17">
        <v>0.037359005623117621</v>
      </c>
    </row>
    <row r="21">
      <c r="A21" s="17" t="s">
        <v>225</v>
      </c>
      <c r="B21" s="17" t="s">
        <v>119</v>
      </c>
      <c r="C21" s="17" t="s">
        <v>142</v>
      </c>
      <c r="D21" s="17" t="s">
        <v>254</v>
      </c>
      <c r="E21" s="17">
        <v>0.032969909068500641</v>
      </c>
    </row>
    <row r="22">
      <c r="A22" s="17" t="s">
        <v>225</v>
      </c>
      <c r="B22" s="17" t="s">
        <v>119</v>
      </c>
      <c r="C22" s="17" t="s">
        <v>142</v>
      </c>
      <c r="D22" s="17" t="s">
        <v>255</v>
      </c>
      <c r="E22" s="17">
        <v>0.028499999999995689</v>
      </c>
    </row>
    <row r="23">
      <c r="A23" s="17" t="s">
        <v>225</v>
      </c>
      <c r="B23" s="17" t="s">
        <v>119</v>
      </c>
      <c r="C23" s="17" t="s">
        <v>142</v>
      </c>
      <c r="D23" s="17" t="s">
        <v>256</v>
      </c>
      <c r="E23" s="17">
        <v>0.028500000000006517</v>
      </c>
    </row>
    <row r="24">
      <c r="A24" s="17" t="s">
        <v>225</v>
      </c>
      <c r="B24" s="17" t="s">
        <v>119</v>
      </c>
      <c r="C24" s="17" t="s">
        <v>142</v>
      </c>
      <c r="D24" s="17" t="s">
        <v>257</v>
      </c>
      <c r="E24" s="17">
        <v>0.44194999999999007</v>
      </c>
    </row>
    <row r="25">
      <c r="A25" s="17" t="s">
        <v>225</v>
      </c>
      <c r="B25" s="17" t="s">
        <v>119</v>
      </c>
      <c r="C25" s="17" t="s">
        <v>142</v>
      </c>
      <c r="D25" s="17" t="s">
        <v>258</v>
      </c>
      <c r="E25" s="17">
        <v>2.9088158514394458</v>
      </c>
    </row>
    <row r="26">
      <c r="A26" s="1" t="s">
        <v>112</v>
      </c>
      <c r="B26" s="1" t="s">
        <v>112</v>
      </c>
      <c r="C26" s="1">
        <f>SUBTOTAL(103,Elements13_4_41[Elemento])</f>
      </c>
      <c r="D26" s="1" t="s">
        <v>112</v>
      </c>
      <c r="E26" s="1">
        <f>SUBTOTAL(109,Elements13_4_41[Totais:])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1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35</v>
      </c>
      <c r="B1" s="9" t="s">
        <v>35</v>
      </c>
      <c r="C1" s="9" t="s">
        <v>35</v>
      </c>
      <c r="D1" s="9" t="s">
        <v>35</v>
      </c>
      <c r="E1" s="9" t="s">
        <v>35</v>
      </c>
    </row>
    <row r="2">
      <c r="A2" s="9" t="s">
        <v>35</v>
      </c>
      <c r="B2" s="9" t="s">
        <v>35</v>
      </c>
      <c r="C2" s="9" t="s">
        <v>35</v>
      </c>
      <c r="D2" s="9" t="s">
        <v>35</v>
      </c>
      <c r="E2" s="9" t="s">
        <v>35</v>
      </c>
    </row>
    <row r="4">
      <c r="A4" s="18" t="s">
        <v>146</v>
      </c>
      <c r="B4" s="18" t="s">
        <v>146</v>
      </c>
      <c r="C4" s="18" t="s">
        <v>146</v>
      </c>
      <c r="D4" s="18" t="s">
        <v>146</v>
      </c>
      <c r="E4" s="18" t="s">
        <v>146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149</v>
      </c>
      <c r="D7" s="17" t="s">
        <v>259</v>
      </c>
      <c r="E7" s="17">
        <v>1</v>
      </c>
    </row>
    <row r="8">
      <c r="A8" s="1" t="s">
        <v>112</v>
      </c>
      <c r="B8" s="1" t="s">
        <v>112</v>
      </c>
      <c r="C8" s="1">
        <f>SUBTOTAL(103,Elements13_4_51[Elemento])</f>
      </c>
      <c r="D8" s="1" t="s">
        <v>112</v>
      </c>
      <c r="E8" s="1">
        <f>SUBTOTAL(109,Elements13_4_51[Totais:])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2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38</v>
      </c>
      <c r="B1" s="9" t="s">
        <v>38</v>
      </c>
      <c r="C1" s="9" t="s">
        <v>38</v>
      </c>
      <c r="D1" s="9" t="s">
        <v>38</v>
      </c>
      <c r="E1" s="9" t="s">
        <v>38</v>
      </c>
    </row>
    <row r="2">
      <c r="A2" s="9" t="s">
        <v>38</v>
      </c>
      <c r="B2" s="9" t="s">
        <v>38</v>
      </c>
      <c r="C2" s="9" t="s">
        <v>38</v>
      </c>
      <c r="D2" s="9" t="s">
        <v>38</v>
      </c>
      <c r="E2" s="9" t="s">
        <v>38</v>
      </c>
    </row>
    <row r="4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154</v>
      </c>
      <c r="D7" s="17" t="s">
        <v>260</v>
      </c>
      <c r="E7" s="17">
        <v>1</v>
      </c>
    </row>
    <row r="8">
      <c r="A8" s="1" t="s">
        <v>112</v>
      </c>
      <c r="B8" s="1" t="s">
        <v>112</v>
      </c>
      <c r="C8" s="1">
        <f>SUBTOTAL(103,Elements13_4_61[Elemento])</f>
      </c>
      <c r="D8" s="1" t="s">
        <v>112</v>
      </c>
      <c r="E8" s="1">
        <f>SUBTOTAL(109,Elements13_4_61[Totais:])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41</v>
      </c>
      <c r="B1" s="9" t="s">
        <v>41</v>
      </c>
      <c r="C1" s="9" t="s">
        <v>41</v>
      </c>
      <c r="D1" s="9" t="s">
        <v>41</v>
      </c>
      <c r="E1" s="9" t="s">
        <v>41</v>
      </c>
    </row>
    <row r="2">
      <c r="A2" s="9" t="s">
        <v>41</v>
      </c>
      <c r="B2" s="9" t="s">
        <v>41</v>
      </c>
      <c r="C2" s="9" t="s">
        <v>41</v>
      </c>
      <c r="D2" s="9" t="s">
        <v>41</v>
      </c>
      <c r="E2" s="9" t="s">
        <v>41</v>
      </c>
    </row>
    <row r="4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157</v>
      </c>
      <c r="D7" s="17" t="s">
        <v>261</v>
      </c>
      <c r="E7" s="17">
        <v>1</v>
      </c>
    </row>
    <row r="8">
      <c r="A8" s="17" t="s">
        <v>225</v>
      </c>
      <c r="B8" s="17" t="s">
        <v>119</v>
      </c>
      <c r="C8" s="17" t="s">
        <v>157</v>
      </c>
      <c r="D8" s="17" t="s">
        <v>262</v>
      </c>
      <c r="E8" s="17">
        <v>1</v>
      </c>
    </row>
    <row r="9">
      <c r="A9" s="1" t="s">
        <v>112</v>
      </c>
      <c r="B9" s="1" t="s">
        <v>112</v>
      </c>
      <c r="C9" s="1">
        <f>SUBTOTAL(103,Elements13_4_71[Elemento])</f>
      </c>
      <c r="D9" s="1" t="s">
        <v>112</v>
      </c>
      <c r="E9" s="1">
        <f>SUBTOTAL(109,Elements13_4_71[Totais:])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4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45</v>
      </c>
      <c r="B1" s="9" t="s">
        <v>45</v>
      </c>
      <c r="C1" s="9" t="s">
        <v>45</v>
      </c>
      <c r="D1" s="9" t="s">
        <v>45</v>
      </c>
      <c r="E1" s="9" t="s">
        <v>45</v>
      </c>
    </row>
    <row r="2">
      <c r="A2" s="9" t="s">
        <v>45</v>
      </c>
      <c r="B2" s="9" t="s">
        <v>45</v>
      </c>
      <c r="C2" s="9" t="s">
        <v>45</v>
      </c>
      <c r="D2" s="9" t="s">
        <v>45</v>
      </c>
      <c r="E2" s="9" t="s">
        <v>45</v>
      </c>
    </row>
    <row r="4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158</v>
      </c>
      <c r="D7" s="17" t="s">
        <v>263</v>
      </c>
      <c r="E7" s="17">
        <v>1</v>
      </c>
    </row>
    <row r="8">
      <c r="A8" s="17" t="s">
        <v>225</v>
      </c>
      <c r="B8" s="17" t="s">
        <v>119</v>
      </c>
      <c r="C8" s="17" t="s">
        <v>158</v>
      </c>
      <c r="D8" s="17" t="s">
        <v>264</v>
      </c>
      <c r="E8" s="17">
        <v>1</v>
      </c>
    </row>
    <row r="9">
      <c r="A9" s="1" t="s">
        <v>112</v>
      </c>
      <c r="B9" s="1" t="s">
        <v>112</v>
      </c>
      <c r="C9" s="1">
        <f>SUBTOTAL(103,Elements13_4_81[Elemento])</f>
      </c>
      <c r="D9" s="1" t="s">
        <v>112</v>
      </c>
      <c r="E9" s="1">
        <f>SUBTOTAL(109,Elements13_4_81[Totais:])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5.xml><?xml version="1.0" encoding="utf-8"?>
<worksheet xmlns:r="http://schemas.openxmlformats.org/officeDocument/2006/relationships" xmlns="http://schemas.openxmlformats.org/spreadsheetml/2006/main">
  <dimension ref="A1:E5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48</v>
      </c>
      <c r="B1" s="9" t="s">
        <v>48</v>
      </c>
      <c r="C1" s="9" t="s">
        <v>48</v>
      </c>
      <c r="D1" s="9" t="s">
        <v>48</v>
      </c>
      <c r="E1" s="9" t="s">
        <v>48</v>
      </c>
    </row>
    <row r="2">
      <c r="A2" s="9" t="s">
        <v>48</v>
      </c>
      <c r="B2" s="9" t="s">
        <v>48</v>
      </c>
      <c r="C2" s="9" t="s">
        <v>48</v>
      </c>
      <c r="D2" s="9" t="s">
        <v>48</v>
      </c>
      <c r="E2" s="9" t="s">
        <v>48</v>
      </c>
    </row>
    <row r="4">
      <c r="A4" s="18" t="s">
        <v>139</v>
      </c>
      <c r="B4" s="18" t="s">
        <v>139</v>
      </c>
      <c r="C4" s="18" t="s">
        <v>139</v>
      </c>
      <c r="D4" s="18" t="s">
        <v>139</v>
      </c>
      <c r="E4" s="18" t="s">
        <v>139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142</v>
      </c>
      <c r="D7" s="17" t="s">
        <v>265</v>
      </c>
      <c r="E7" s="17">
        <v>0.015524857479179536</v>
      </c>
    </row>
    <row r="8">
      <c r="A8" s="17" t="s">
        <v>225</v>
      </c>
      <c r="B8" s="17" t="s">
        <v>119</v>
      </c>
      <c r="C8" s="17" t="s">
        <v>142</v>
      </c>
      <c r="D8" s="17" t="s">
        <v>266</v>
      </c>
      <c r="E8" s="17">
        <v>6.2259152478331785</v>
      </c>
    </row>
    <row r="9">
      <c r="A9" s="17" t="s">
        <v>225</v>
      </c>
      <c r="B9" s="17" t="s">
        <v>119</v>
      </c>
      <c r="C9" s="17" t="s">
        <v>142</v>
      </c>
      <c r="D9" s="17" t="s">
        <v>267</v>
      </c>
      <c r="E9" s="17">
        <v>1.3950751425208308</v>
      </c>
    </row>
    <row r="10">
      <c r="A10" s="17" t="s">
        <v>225</v>
      </c>
      <c r="B10" s="17" t="s">
        <v>119</v>
      </c>
      <c r="C10" s="17" t="s">
        <v>142</v>
      </c>
      <c r="D10" s="17" t="s">
        <v>268</v>
      </c>
      <c r="E10" s="17">
        <v>0.2840867735864136</v>
      </c>
    </row>
    <row r="11">
      <c r="A11" s="17" t="s">
        <v>225</v>
      </c>
      <c r="B11" s="17" t="s">
        <v>119</v>
      </c>
      <c r="C11" s="17" t="s">
        <v>142</v>
      </c>
      <c r="D11" s="17" t="s">
        <v>269</v>
      </c>
      <c r="E11" s="17">
        <v>5.7983367185289874</v>
      </c>
    </row>
    <row r="12">
      <c r="A12" s="17" t="s">
        <v>225</v>
      </c>
      <c r="B12" s="17" t="s">
        <v>119</v>
      </c>
      <c r="C12" s="17" t="s">
        <v>142</v>
      </c>
      <c r="D12" s="17" t="s">
        <v>270</v>
      </c>
      <c r="E12" s="17">
        <v>0.92881193871873913</v>
      </c>
    </row>
    <row r="13">
      <c r="A13" s="17" t="s">
        <v>225</v>
      </c>
      <c r="B13" s="17" t="s">
        <v>119</v>
      </c>
      <c r="C13" s="17" t="s">
        <v>142</v>
      </c>
      <c r="D13" s="17" t="s">
        <v>271</v>
      </c>
      <c r="E13" s="17">
        <v>0.18280000000001476</v>
      </c>
    </row>
    <row r="14">
      <c r="A14" s="17" t="s">
        <v>225</v>
      </c>
      <c r="B14" s="17" t="s">
        <v>119</v>
      </c>
      <c r="C14" s="17" t="s">
        <v>142</v>
      </c>
      <c r="D14" s="17" t="s">
        <v>272</v>
      </c>
      <c r="E14" s="17">
        <v>3.4506000000000072</v>
      </c>
    </row>
    <row r="15">
      <c r="A15" s="17" t="s">
        <v>225</v>
      </c>
      <c r="B15" s="17" t="s">
        <v>119</v>
      </c>
      <c r="C15" s="17" t="s">
        <v>142</v>
      </c>
      <c r="D15" s="17" t="s">
        <v>273</v>
      </c>
      <c r="E15" s="17">
        <v>5.0054884602510707</v>
      </c>
    </row>
    <row r="16">
      <c r="A16" s="17" t="s">
        <v>225</v>
      </c>
      <c r="B16" s="17" t="s">
        <v>119</v>
      </c>
      <c r="C16" s="17" t="s">
        <v>142</v>
      </c>
      <c r="D16" s="17" t="s">
        <v>274</v>
      </c>
      <c r="E16" s="17">
        <v>1.9419000000000091</v>
      </c>
    </row>
    <row r="17">
      <c r="A17" s="17" t="s">
        <v>225</v>
      </c>
      <c r="B17" s="17" t="s">
        <v>119</v>
      </c>
      <c r="C17" s="17" t="s">
        <v>142</v>
      </c>
      <c r="D17" s="17" t="s">
        <v>275</v>
      </c>
      <c r="E17" s="17">
        <v>0.980278294466529</v>
      </c>
    </row>
    <row r="18">
      <c r="A18" s="17" t="s">
        <v>225</v>
      </c>
      <c r="B18" s="17" t="s">
        <v>119</v>
      </c>
      <c r="C18" s="17" t="s">
        <v>142</v>
      </c>
      <c r="D18" s="17" t="s">
        <v>276</v>
      </c>
      <c r="E18" s="17">
        <v>0.98280000022114711</v>
      </c>
    </row>
    <row r="19">
      <c r="A19" s="17" t="s">
        <v>225</v>
      </c>
      <c r="B19" s="17" t="s">
        <v>119</v>
      </c>
      <c r="C19" s="17" t="s">
        <v>142</v>
      </c>
      <c r="D19" s="17" t="s">
        <v>277</v>
      </c>
      <c r="E19" s="17">
        <v>0.24855571758135478</v>
      </c>
    </row>
    <row r="20">
      <c r="A20" s="17" t="s">
        <v>225</v>
      </c>
      <c r="B20" s="17" t="s">
        <v>119</v>
      </c>
      <c r="C20" s="17" t="s">
        <v>142</v>
      </c>
      <c r="D20" s="17" t="s">
        <v>278</v>
      </c>
      <c r="E20" s="17">
        <v>1.625630629257659</v>
      </c>
    </row>
    <row r="21">
      <c r="A21" s="17" t="s">
        <v>225</v>
      </c>
      <c r="B21" s="17" t="s">
        <v>119</v>
      </c>
      <c r="C21" s="17" t="s">
        <v>142</v>
      </c>
      <c r="D21" s="17" t="s">
        <v>279</v>
      </c>
      <c r="E21" s="17">
        <v>0.26889999999999736</v>
      </c>
    </row>
    <row r="22">
      <c r="A22" s="17" t="s">
        <v>225</v>
      </c>
      <c r="B22" s="17" t="s">
        <v>119</v>
      </c>
      <c r="C22" s="17" t="s">
        <v>142</v>
      </c>
      <c r="D22" s="17" t="s">
        <v>280</v>
      </c>
      <c r="E22" s="17">
        <v>1.4231017671165398</v>
      </c>
    </row>
    <row r="23">
      <c r="A23" s="17" t="s">
        <v>225</v>
      </c>
      <c r="B23" s="17" t="s">
        <v>119</v>
      </c>
      <c r="C23" s="17" t="s">
        <v>142</v>
      </c>
      <c r="D23" s="17" t="s">
        <v>281</v>
      </c>
      <c r="E23" s="17">
        <v>0.038700000000015347</v>
      </c>
    </row>
    <row r="24">
      <c r="A24" s="17" t="s">
        <v>225</v>
      </c>
      <c r="B24" s="17" t="s">
        <v>119</v>
      </c>
      <c r="C24" s="17" t="s">
        <v>142</v>
      </c>
      <c r="D24" s="17" t="s">
        <v>282</v>
      </c>
      <c r="E24" s="17">
        <v>18.562794823264454</v>
      </c>
    </row>
    <row r="25">
      <c r="A25" s="17" t="s">
        <v>225</v>
      </c>
      <c r="B25" s="17" t="s">
        <v>119</v>
      </c>
      <c r="C25" s="17" t="s">
        <v>142</v>
      </c>
      <c r="D25" s="17" t="s">
        <v>283</v>
      </c>
      <c r="E25" s="17">
        <v>0.083682916921854</v>
      </c>
    </row>
    <row r="26">
      <c r="A26" s="17" t="s">
        <v>225</v>
      </c>
      <c r="B26" s="17" t="s">
        <v>119</v>
      </c>
      <c r="C26" s="17" t="s">
        <v>142</v>
      </c>
      <c r="D26" s="17" t="s">
        <v>284</v>
      </c>
      <c r="E26" s="17">
        <v>0.12869006198950561</v>
      </c>
    </row>
    <row r="27">
      <c r="A27" s="17" t="s">
        <v>225</v>
      </c>
      <c r="B27" s="17" t="s">
        <v>119</v>
      </c>
      <c r="C27" s="17" t="s">
        <v>142</v>
      </c>
      <c r="D27" s="17" t="s">
        <v>285</v>
      </c>
      <c r="E27" s="17">
        <v>0.12140000000000706</v>
      </c>
    </row>
    <row r="28">
      <c r="A28" s="17" t="s">
        <v>225</v>
      </c>
      <c r="B28" s="17" t="s">
        <v>119</v>
      </c>
      <c r="C28" s="17" t="s">
        <v>142</v>
      </c>
      <c r="D28" s="17" t="s">
        <v>286</v>
      </c>
      <c r="E28" s="17">
        <v>1.5209751425208349</v>
      </c>
    </row>
    <row r="29">
      <c r="A29" s="17" t="s">
        <v>225</v>
      </c>
      <c r="B29" s="17" t="s">
        <v>119</v>
      </c>
      <c r="C29" s="17" t="s">
        <v>142</v>
      </c>
      <c r="D29" s="17" t="s">
        <v>287</v>
      </c>
      <c r="E29" s="17">
        <v>0.11723910049043218</v>
      </c>
    </row>
    <row r="30">
      <c r="A30" s="17" t="s">
        <v>225</v>
      </c>
      <c r="B30" s="17" t="s">
        <v>119</v>
      </c>
      <c r="C30" s="17" t="s">
        <v>142</v>
      </c>
      <c r="D30" s="17" t="s">
        <v>288</v>
      </c>
      <c r="E30" s="17">
        <v>5.7547916811171405</v>
      </c>
    </row>
    <row r="31">
      <c r="A31" s="17" t="s">
        <v>225</v>
      </c>
      <c r="B31" s="17" t="s">
        <v>119</v>
      </c>
      <c r="C31" s="17" t="s">
        <v>142</v>
      </c>
      <c r="D31" s="17" t="s">
        <v>289</v>
      </c>
      <c r="E31" s="17">
        <v>3.1132757081287314</v>
      </c>
    </row>
    <row r="32">
      <c r="A32" s="17" t="s">
        <v>225</v>
      </c>
      <c r="B32" s="17" t="s">
        <v>119</v>
      </c>
      <c r="C32" s="17" t="s">
        <v>142</v>
      </c>
      <c r="D32" s="17" t="s">
        <v>290</v>
      </c>
      <c r="E32" s="17">
        <v>17.541693458302884</v>
      </c>
    </row>
    <row r="33">
      <c r="A33" s="17" t="s">
        <v>225</v>
      </c>
      <c r="B33" s="17" t="s">
        <v>119</v>
      </c>
      <c r="C33" s="17" t="s">
        <v>142</v>
      </c>
      <c r="D33" s="17" t="s">
        <v>291</v>
      </c>
      <c r="E33" s="17">
        <v>0.23140000000000804</v>
      </c>
    </row>
    <row r="34">
      <c r="A34" s="17" t="s">
        <v>225</v>
      </c>
      <c r="B34" s="17" t="s">
        <v>119</v>
      </c>
      <c r="C34" s="17" t="s">
        <v>142</v>
      </c>
      <c r="D34" s="17" t="s">
        <v>292</v>
      </c>
      <c r="E34" s="17">
        <v>1.5657073654105647</v>
      </c>
    </row>
    <row r="35">
      <c r="A35" s="17" t="s">
        <v>225</v>
      </c>
      <c r="B35" s="17" t="s">
        <v>119</v>
      </c>
      <c r="C35" s="17" t="s">
        <v>142</v>
      </c>
      <c r="D35" s="17" t="s">
        <v>293</v>
      </c>
      <c r="E35" s="17">
        <v>0.35140000000000676</v>
      </c>
    </row>
    <row r="36">
      <c r="A36" s="17" t="s">
        <v>225</v>
      </c>
      <c r="B36" s="17" t="s">
        <v>119</v>
      </c>
      <c r="C36" s="17" t="s">
        <v>142</v>
      </c>
      <c r="D36" s="17" t="s">
        <v>294</v>
      </c>
      <c r="E36" s="17">
        <v>0.0394963823957449</v>
      </c>
    </row>
    <row r="37">
      <c r="A37" s="17" t="s">
        <v>225</v>
      </c>
      <c r="B37" s="17" t="s">
        <v>119</v>
      </c>
      <c r="C37" s="17" t="s">
        <v>142</v>
      </c>
      <c r="D37" s="17" t="s">
        <v>295</v>
      </c>
      <c r="E37" s="17">
        <v>0.055192184285737911</v>
      </c>
    </row>
    <row r="38">
      <c r="A38" s="17" t="s">
        <v>225</v>
      </c>
      <c r="B38" s="17" t="s">
        <v>119</v>
      </c>
      <c r="C38" s="17" t="s">
        <v>142</v>
      </c>
      <c r="D38" s="17" t="s">
        <v>296</v>
      </c>
      <c r="E38" s="17">
        <v>0.031829897269897121</v>
      </c>
    </row>
    <row r="39">
      <c r="A39" s="17" t="s">
        <v>225</v>
      </c>
      <c r="B39" s="17" t="s">
        <v>119</v>
      </c>
      <c r="C39" s="17" t="s">
        <v>142</v>
      </c>
      <c r="D39" s="17" t="s">
        <v>297</v>
      </c>
      <c r="E39" s="17">
        <v>0.20485832569198592</v>
      </c>
    </row>
    <row r="40">
      <c r="A40" s="17" t="s">
        <v>225</v>
      </c>
      <c r="B40" s="17" t="s">
        <v>119</v>
      </c>
      <c r="C40" s="17" t="s">
        <v>142</v>
      </c>
      <c r="D40" s="17" t="s">
        <v>298</v>
      </c>
      <c r="E40" s="17">
        <v>0.205836718750033</v>
      </c>
    </row>
    <row r="41">
      <c r="A41" s="17" t="s">
        <v>225</v>
      </c>
      <c r="B41" s="17" t="s">
        <v>119</v>
      </c>
      <c r="C41" s="17" t="s">
        <v>142</v>
      </c>
      <c r="D41" s="17" t="s">
        <v>299</v>
      </c>
      <c r="E41" s="17">
        <v>0.006400000000054854</v>
      </c>
    </row>
    <row r="42">
      <c r="A42" s="17" t="s">
        <v>225</v>
      </c>
      <c r="B42" s="17" t="s">
        <v>119</v>
      </c>
      <c r="C42" s="17" t="s">
        <v>142</v>
      </c>
      <c r="D42" s="17" t="s">
        <v>300</v>
      </c>
      <c r="E42" s="17">
        <v>0.12539980184000271</v>
      </c>
    </row>
    <row r="43">
      <c r="A43" s="17" t="s">
        <v>225</v>
      </c>
      <c r="B43" s="17" t="s">
        <v>119</v>
      </c>
      <c r="C43" s="17" t="s">
        <v>142</v>
      </c>
      <c r="D43" s="17" t="s">
        <v>301</v>
      </c>
      <c r="E43" s="17">
        <v>0.047495857593953257</v>
      </c>
    </row>
    <row r="44">
      <c r="A44" s="17" t="s">
        <v>225</v>
      </c>
      <c r="B44" s="17" t="s">
        <v>119</v>
      </c>
      <c r="C44" s="17" t="s">
        <v>142</v>
      </c>
      <c r="D44" s="17" t="s">
        <v>302</v>
      </c>
      <c r="E44" s="17">
        <v>0.31642566769044328</v>
      </c>
    </row>
    <row r="45">
      <c r="A45" s="17" t="s">
        <v>225</v>
      </c>
      <c r="B45" s="17" t="s">
        <v>119</v>
      </c>
      <c r="C45" s="17" t="s">
        <v>142</v>
      </c>
      <c r="D45" s="17" t="s">
        <v>303</v>
      </c>
      <c r="E45" s="17">
        <v>0.0034367187499187483</v>
      </c>
    </row>
    <row r="46">
      <c r="A46" s="17" t="s">
        <v>225</v>
      </c>
      <c r="B46" s="17" t="s">
        <v>119</v>
      </c>
      <c r="C46" s="17" t="s">
        <v>142</v>
      </c>
      <c r="D46" s="17" t="s">
        <v>304</v>
      </c>
      <c r="E46" s="17">
        <v>0.018346973436124511</v>
      </c>
    </row>
    <row r="47">
      <c r="A47" s="17" t="s">
        <v>225</v>
      </c>
      <c r="B47" s="17" t="s">
        <v>119</v>
      </c>
      <c r="C47" s="17" t="s">
        <v>142</v>
      </c>
      <c r="D47" s="17" t="s">
        <v>305</v>
      </c>
      <c r="E47" s="17">
        <v>0.0518061303888095</v>
      </c>
    </row>
    <row r="48">
      <c r="A48" s="17" t="s">
        <v>225</v>
      </c>
      <c r="B48" s="17" t="s">
        <v>119</v>
      </c>
      <c r="C48" s="17" t="s">
        <v>142</v>
      </c>
      <c r="D48" s="17" t="s">
        <v>306</v>
      </c>
      <c r="E48" s="17">
        <v>0.05394078681460554</v>
      </c>
    </row>
    <row r="49">
      <c r="A49" s="17" t="s">
        <v>225</v>
      </c>
      <c r="B49" s="17" t="s">
        <v>119</v>
      </c>
      <c r="C49" s="17" t="s">
        <v>142</v>
      </c>
      <c r="D49" s="17" t="s">
        <v>307</v>
      </c>
      <c r="E49" s="17">
        <v>8.4298415175733012</v>
      </c>
    </row>
    <row r="50">
      <c r="A50" s="17" t="s">
        <v>225</v>
      </c>
      <c r="B50" s="17" t="s">
        <v>119</v>
      </c>
      <c r="C50" s="17" t="s">
        <v>142</v>
      </c>
      <c r="D50" s="17" t="s">
        <v>308</v>
      </c>
      <c r="E50" s="17">
        <v>1.2628000000000121</v>
      </c>
    </row>
    <row r="51">
      <c r="A51" s="17" t="s">
        <v>225</v>
      </c>
      <c r="B51" s="17" t="s">
        <v>119</v>
      </c>
      <c r="C51" s="17" t="s">
        <v>142</v>
      </c>
      <c r="D51" s="17" t="s">
        <v>309</v>
      </c>
      <c r="E51" s="17">
        <v>3.6228000000000189</v>
      </c>
    </row>
    <row r="52">
      <c r="A52" s="1" t="s">
        <v>112</v>
      </c>
      <c r="B52" s="1" t="s">
        <v>112</v>
      </c>
      <c r="C52" s="1">
        <f>SUBTOTAL(103,Elements13_4_91[Elemento])</f>
      </c>
      <c r="D52" s="1" t="s">
        <v>112</v>
      </c>
      <c r="E52" s="1">
        <f>SUBTOTAL(109,Elements13_4_91[Totais:])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6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52</v>
      </c>
      <c r="B1" s="9" t="s">
        <v>52</v>
      </c>
      <c r="C1" s="9" t="s">
        <v>52</v>
      </c>
      <c r="D1" s="9" t="s">
        <v>52</v>
      </c>
      <c r="E1" s="9" t="s">
        <v>52</v>
      </c>
    </row>
    <row r="2">
      <c r="A2" s="9" t="s">
        <v>52</v>
      </c>
      <c r="B2" s="9" t="s">
        <v>52</v>
      </c>
      <c r="C2" s="9" t="s">
        <v>52</v>
      </c>
      <c r="D2" s="9" t="s">
        <v>52</v>
      </c>
      <c r="E2" s="9" t="s">
        <v>52</v>
      </c>
    </row>
    <row r="4">
      <c r="A4" s="18" t="s">
        <v>160</v>
      </c>
      <c r="B4" s="18" t="s">
        <v>160</v>
      </c>
      <c r="C4" s="18" t="s">
        <v>160</v>
      </c>
      <c r="D4" s="18" t="s">
        <v>160</v>
      </c>
      <c r="E4" s="18" t="s">
        <v>160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163</v>
      </c>
      <c r="D7" s="17" t="s">
        <v>310</v>
      </c>
      <c r="E7" s="17">
        <v>1</v>
      </c>
    </row>
    <row r="8">
      <c r="A8" s="17" t="s">
        <v>225</v>
      </c>
      <c r="B8" s="17" t="s">
        <v>119</v>
      </c>
      <c r="C8" s="17" t="s">
        <v>163</v>
      </c>
      <c r="D8" s="17" t="s">
        <v>311</v>
      </c>
      <c r="E8" s="17">
        <v>1</v>
      </c>
    </row>
    <row r="9">
      <c r="A9" s="17" t="s">
        <v>225</v>
      </c>
      <c r="B9" s="17" t="s">
        <v>119</v>
      </c>
      <c r="C9" s="17" t="s">
        <v>163</v>
      </c>
      <c r="D9" s="17" t="s">
        <v>312</v>
      </c>
      <c r="E9" s="17">
        <v>1</v>
      </c>
    </row>
    <row r="10">
      <c r="A10" s="1" t="s">
        <v>112</v>
      </c>
      <c r="B10" s="1" t="s">
        <v>112</v>
      </c>
      <c r="C10" s="1">
        <f>SUBTOTAL(103,Elements13_4_101[Elemento])</f>
      </c>
      <c r="D10" s="1" t="s">
        <v>112</v>
      </c>
      <c r="E10" s="1">
        <f>SUBTOTAL(109,Elements13_4_101[Totais:])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7.xml><?xml version="1.0" encoding="utf-8"?>
<worksheet xmlns:r="http://schemas.openxmlformats.org/officeDocument/2006/relationships" xmlns="http://schemas.openxmlformats.org/spreadsheetml/2006/main">
  <dimension ref="A1:E64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55</v>
      </c>
      <c r="B1" s="9" t="s">
        <v>55</v>
      </c>
      <c r="C1" s="9" t="s">
        <v>55</v>
      </c>
      <c r="D1" s="9" t="s">
        <v>55</v>
      </c>
      <c r="E1" s="9" t="s">
        <v>55</v>
      </c>
    </row>
    <row r="2">
      <c r="A2" s="9" t="s">
        <v>55</v>
      </c>
      <c r="B2" s="9" t="s">
        <v>55</v>
      </c>
      <c r="C2" s="9" t="s">
        <v>55</v>
      </c>
      <c r="D2" s="9" t="s">
        <v>55</v>
      </c>
      <c r="E2" s="9" t="s">
        <v>55</v>
      </c>
    </row>
    <row r="4">
      <c r="A4" s="18" t="s">
        <v>165</v>
      </c>
      <c r="B4" s="18" t="s">
        <v>165</v>
      </c>
      <c r="C4" s="18" t="s">
        <v>165</v>
      </c>
      <c r="D4" s="18" t="s">
        <v>165</v>
      </c>
      <c r="E4" s="18" t="s">
        <v>165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167</v>
      </c>
      <c r="D7" s="17" t="s">
        <v>313</v>
      </c>
      <c r="E7" s="17">
        <v>1</v>
      </c>
    </row>
    <row r="8">
      <c r="A8" s="17" t="s">
        <v>225</v>
      </c>
      <c r="B8" s="17" t="s">
        <v>119</v>
      </c>
      <c r="C8" s="17" t="s">
        <v>167</v>
      </c>
      <c r="D8" s="17" t="s">
        <v>314</v>
      </c>
      <c r="E8" s="17">
        <v>1</v>
      </c>
    </row>
    <row r="9">
      <c r="A9" s="17" t="s">
        <v>225</v>
      </c>
      <c r="B9" s="17" t="s">
        <v>119</v>
      </c>
      <c r="C9" s="17" t="s">
        <v>167</v>
      </c>
      <c r="D9" s="17" t="s">
        <v>315</v>
      </c>
      <c r="E9" s="17">
        <v>1</v>
      </c>
    </row>
    <row r="10">
      <c r="A10" s="17" t="s">
        <v>225</v>
      </c>
      <c r="B10" s="17" t="s">
        <v>119</v>
      </c>
      <c r="C10" s="17" t="s">
        <v>167</v>
      </c>
      <c r="D10" s="17" t="s">
        <v>316</v>
      </c>
      <c r="E10" s="17">
        <v>1</v>
      </c>
    </row>
    <row r="11">
      <c r="A11" s="17" t="s">
        <v>225</v>
      </c>
      <c r="B11" s="17" t="s">
        <v>119</v>
      </c>
      <c r="C11" s="17" t="s">
        <v>167</v>
      </c>
      <c r="D11" s="17" t="s">
        <v>317</v>
      </c>
      <c r="E11" s="17">
        <v>1</v>
      </c>
    </row>
    <row r="12">
      <c r="A12" s="17" t="s">
        <v>225</v>
      </c>
      <c r="B12" s="17" t="s">
        <v>119</v>
      </c>
      <c r="C12" s="17" t="s">
        <v>167</v>
      </c>
      <c r="D12" s="17" t="s">
        <v>318</v>
      </c>
      <c r="E12" s="17">
        <v>1</v>
      </c>
    </row>
    <row r="13">
      <c r="A13" s="17" t="s">
        <v>225</v>
      </c>
      <c r="B13" s="17" t="s">
        <v>119</v>
      </c>
      <c r="C13" s="17" t="s">
        <v>167</v>
      </c>
      <c r="D13" s="17" t="s">
        <v>319</v>
      </c>
      <c r="E13" s="17">
        <v>1</v>
      </c>
    </row>
    <row r="14">
      <c r="A14" s="17" t="s">
        <v>225</v>
      </c>
      <c r="B14" s="17" t="s">
        <v>119</v>
      </c>
      <c r="C14" s="17" t="s">
        <v>167</v>
      </c>
      <c r="D14" s="17" t="s">
        <v>320</v>
      </c>
      <c r="E14" s="17">
        <v>1</v>
      </c>
    </row>
    <row r="15">
      <c r="A15" s="17" t="s">
        <v>225</v>
      </c>
      <c r="B15" s="17" t="s">
        <v>119</v>
      </c>
      <c r="C15" s="17" t="s">
        <v>167</v>
      </c>
      <c r="D15" s="17" t="s">
        <v>321</v>
      </c>
      <c r="E15" s="17">
        <v>1</v>
      </c>
    </row>
    <row r="16">
      <c r="A16" s="17" t="s">
        <v>225</v>
      </c>
      <c r="B16" s="17" t="s">
        <v>119</v>
      </c>
      <c r="C16" s="17" t="s">
        <v>167</v>
      </c>
      <c r="D16" s="17" t="s">
        <v>322</v>
      </c>
      <c r="E16" s="17">
        <v>1</v>
      </c>
    </row>
    <row r="17">
      <c r="A17" s="17" t="s">
        <v>225</v>
      </c>
      <c r="B17" s="17" t="s">
        <v>119</v>
      </c>
      <c r="C17" s="17" t="s">
        <v>167</v>
      </c>
      <c r="D17" s="17" t="s">
        <v>323</v>
      </c>
      <c r="E17" s="17">
        <v>1</v>
      </c>
    </row>
    <row r="18">
      <c r="A18" s="17" t="s">
        <v>225</v>
      </c>
      <c r="B18" s="17" t="s">
        <v>119</v>
      </c>
      <c r="C18" s="17" t="s">
        <v>167</v>
      </c>
      <c r="D18" s="17" t="s">
        <v>324</v>
      </c>
      <c r="E18" s="17">
        <v>1</v>
      </c>
    </row>
    <row r="19">
      <c r="A19" s="17" t="s">
        <v>225</v>
      </c>
      <c r="B19" s="17" t="s">
        <v>119</v>
      </c>
      <c r="C19" s="17" t="s">
        <v>167</v>
      </c>
      <c r="D19" s="17" t="s">
        <v>325</v>
      </c>
      <c r="E19" s="17">
        <v>1</v>
      </c>
    </row>
    <row r="20">
      <c r="A20" s="17" t="s">
        <v>225</v>
      </c>
      <c r="B20" s="17" t="s">
        <v>119</v>
      </c>
      <c r="C20" s="17" t="s">
        <v>167</v>
      </c>
      <c r="D20" s="17" t="s">
        <v>326</v>
      </c>
      <c r="E20" s="17">
        <v>1</v>
      </c>
    </row>
    <row r="21">
      <c r="A21" s="17" t="s">
        <v>225</v>
      </c>
      <c r="B21" s="17" t="s">
        <v>119</v>
      </c>
      <c r="C21" s="17" t="s">
        <v>167</v>
      </c>
      <c r="D21" s="17" t="s">
        <v>327</v>
      </c>
      <c r="E21" s="17">
        <v>1</v>
      </c>
    </row>
    <row r="22">
      <c r="A22" s="17" t="s">
        <v>225</v>
      </c>
      <c r="B22" s="17" t="s">
        <v>119</v>
      </c>
      <c r="C22" s="17" t="s">
        <v>167</v>
      </c>
      <c r="D22" s="17" t="s">
        <v>328</v>
      </c>
      <c r="E22" s="17">
        <v>1</v>
      </c>
    </row>
    <row r="23">
      <c r="A23" s="17" t="s">
        <v>225</v>
      </c>
      <c r="B23" s="17" t="s">
        <v>119</v>
      </c>
      <c r="C23" s="17" t="s">
        <v>167</v>
      </c>
      <c r="D23" s="17" t="s">
        <v>329</v>
      </c>
      <c r="E23" s="17">
        <v>1</v>
      </c>
    </row>
    <row r="24">
      <c r="A24" s="17" t="s">
        <v>225</v>
      </c>
      <c r="B24" s="17" t="s">
        <v>119</v>
      </c>
      <c r="C24" s="17" t="s">
        <v>167</v>
      </c>
      <c r="D24" s="17" t="s">
        <v>330</v>
      </c>
      <c r="E24" s="17">
        <v>1</v>
      </c>
    </row>
    <row r="25">
      <c r="A25" s="17" t="s">
        <v>225</v>
      </c>
      <c r="B25" s="17" t="s">
        <v>119</v>
      </c>
      <c r="C25" s="17" t="s">
        <v>167</v>
      </c>
      <c r="D25" s="17" t="s">
        <v>331</v>
      </c>
      <c r="E25" s="17">
        <v>1</v>
      </c>
    </row>
    <row r="26">
      <c r="A26" s="17" t="s">
        <v>225</v>
      </c>
      <c r="B26" s="17" t="s">
        <v>119</v>
      </c>
      <c r="C26" s="17" t="s">
        <v>167</v>
      </c>
      <c r="D26" s="17" t="s">
        <v>332</v>
      </c>
      <c r="E26" s="17">
        <v>1</v>
      </c>
    </row>
    <row r="27">
      <c r="A27" s="17" t="s">
        <v>225</v>
      </c>
      <c r="B27" s="17" t="s">
        <v>119</v>
      </c>
      <c r="C27" s="17" t="s">
        <v>167</v>
      </c>
      <c r="D27" s="17" t="s">
        <v>333</v>
      </c>
      <c r="E27" s="17">
        <v>1</v>
      </c>
    </row>
    <row r="28">
      <c r="A28" s="17" t="s">
        <v>225</v>
      </c>
      <c r="B28" s="17" t="s">
        <v>119</v>
      </c>
      <c r="C28" s="17" t="s">
        <v>167</v>
      </c>
      <c r="D28" s="17" t="s">
        <v>334</v>
      </c>
      <c r="E28" s="17">
        <v>1</v>
      </c>
    </row>
    <row r="29">
      <c r="A29" s="17" t="s">
        <v>225</v>
      </c>
      <c r="B29" s="17" t="s">
        <v>119</v>
      </c>
      <c r="C29" s="17" t="s">
        <v>167</v>
      </c>
      <c r="D29" s="17" t="s">
        <v>335</v>
      </c>
      <c r="E29" s="17">
        <v>1</v>
      </c>
    </row>
    <row r="30">
      <c r="A30" s="17" t="s">
        <v>225</v>
      </c>
      <c r="B30" s="17" t="s">
        <v>119</v>
      </c>
      <c r="C30" s="17" t="s">
        <v>167</v>
      </c>
      <c r="D30" s="17" t="s">
        <v>336</v>
      </c>
      <c r="E30" s="17">
        <v>1</v>
      </c>
    </row>
    <row r="31">
      <c r="A31" s="17" t="s">
        <v>225</v>
      </c>
      <c r="B31" s="17" t="s">
        <v>119</v>
      </c>
      <c r="C31" s="17" t="s">
        <v>167</v>
      </c>
      <c r="D31" s="17" t="s">
        <v>337</v>
      </c>
      <c r="E31" s="17">
        <v>1</v>
      </c>
    </row>
    <row r="32">
      <c r="A32" s="17" t="s">
        <v>225</v>
      </c>
      <c r="B32" s="17" t="s">
        <v>119</v>
      </c>
      <c r="C32" s="17" t="s">
        <v>167</v>
      </c>
      <c r="D32" s="17" t="s">
        <v>338</v>
      </c>
      <c r="E32" s="17">
        <v>1</v>
      </c>
    </row>
    <row r="33">
      <c r="A33" s="17" t="s">
        <v>225</v>
      </c>
      <c r="B33" s="17" t="s">
        <v>119</v>
      </c>
      <c r="C33" s="17" t="s">
        <v>167</v>
      </c>
      <c r="D33" s="17" t="s">
        <v>339</v>
      </c>
      <c r="E33" s="17">
        <v>1</v>
      </c>
    </row>
    <row r="34">
      <c r="A34" s="17" t="s">
        <v>225</v>
      </c>
      <c r="B34" s="17" t="s">
        <v>119</v>
      </c>
      <c r="C34" s="17" t="s">
        <v>167</v>
      </c>
      <c r="D34" s="17" t="s">
        <v>340</v>
      </c>
      <c r="E34" s="17">
        <v>1</v>
      </c>
    </row>
    <row r="35">
      <c r="A35" s="17" t="s">
        <v>225</v>
      </c>
      <c r="B35" s="17" t="s">
        <v>119</v>
      </c>
      <c r="C35" s="17" t="s">
        <v>167</v>
      </c>
      <c r="D35" s="17" t="s">
        <v>341</v>
      </c>
      <c r="E35" s="17">
        <v>1</v>
      </c>
    </row>
    <row r="36">
      <c r="A36" s="17" t="s">
        <v>225</v>
      </c>
      <c r="B36" s="17" t="s">
        <v>119</v>
      </c>
      <c r="C36" s="17" t="s">
        <v>167</v>
      </c>
      <c r="D36" s="17" t="s">
        <v>342</v>
      </c>
      <c r="E36" s="17">
        <v>1</v>
      </c>
    </row>
    <row r="37">
      <c r="A37" s="17" t="s">
        <v>225</v>
      </c>
      <c r="B37" s="17" t="s">
        <v>119</v>
      </c>
      <c r="C37" s="17" t="s">
        <v>167</v>
      </c>
      <c r="D37" s="17" t="s">
        <v>343</v>
      </c>
      <c r="E37" s="17">
        <v>1</v>
      </c>
    </row>
    <row r="38">
      <c r="A38" s="17" t="s">
        <v>225</v>
      </c>
      <c r="B38" s="17" t="s">
        <v>119</v>
      </c>
      <c r="C38" s="17" t="s">
        <v>167</v>
      </c>
      <c r="D38" s="17" t="s">
        <v>344</v>
      </c>
      <c r="E38" s="17">
        <v>1</v>
      </c>
    </row>
    <row r="39">
      <c r="A39" s="17" t="s">
        <v>225</v>
      </c>
      <c r="B39" s="17" t="s">
        <v>119</v>
      </c>
      <c r="C39" s="17" t="s">
        <v>167</v>
      </c>
      <c r="D39" s="17" t="s">
        <v>345</v>
      </c>
      <c r="E39" s="17">
        <v>1</v>
      </c>
    </row>
    <row r="40">
      <c r="A40" s="17" t="s">
        <v>225</v>
      </c>
      <c r="B40" s="17" t="s">
        <v>119</v>
      </c>
      <c r="C40" s="17" t="s">
        <v>167</v>
      </c>
      <c r="D40" s="17" t="s">
        <v>346</v>
      </c>
      <c r="E40" s="17">
        <v>1</v>
      </c>
    </row>
    <row r="41">
      <c r="A41" s="17" t="s">
        <v>225</v>
      </c>
      <c r="B41" s="17" t="s">
        <v>119</v>
      </c>
      <c r="C41" s="17" t="s">
        <v>167</v>
      </c>
      <c r="D41" s="17" t="s">
        <v>347</v>
      </c>
      <c r="E41" s="17">
        <v>1</v>
      </c>
    </row>
    <row r="42">
      <c r="A42" s="17" t="s">
        <v>225</v>
      </c>
      <c r="B42" s="17" t="s">
        <v>119</v>
      </c>
      <c r="C42" s="17" t="s">
        <v>167</v>
      </c>
      <c r="D42" s="17" t="s">
        <v>348</v>
      </c>
      <c r="E42" s="17">
        <v>1</v>
      </c>
    </row>
    <row r="43">
      <c r="A43" s="17" t="s">
        <v>225</v>
      </c>
      <c r="B43" s="17" t="s">
        <v>119</v>
      </c>
      <c r="C43" s="17" t="s">
        <v>167</v>
      </c>
      <c r="D43" s="17" t="s">
        <v>349</v>
      </c>
      <c r="E43" s="17">
        <v>1</v>
      </c>
    </row>
    <row r="44">
      <c r="A44" s="17" t="s">
        <v>225</v>
      </c>
      <c r="B44" s="17" t="s">
        <v>119</v>
      </c>
      <c r="C44" s="17" t="s">
        <v>167</v>
      </c>
      <c r="D44" s="17" t="s">
        <v>350</v>
      </c>
      <c r="E44" s="17">
        <v>1</v>
      </c>
    </row>
    <row r="45">
      <c r="A45" s="17" t="s">
        <v>225</v>
      </c>
      <c r="B45" s="17" t="s">
        <v>119</v>
      </c>
      <c r="C45" s="17" t="s">
        <v>167</v>
      </c>
      <c r="D45" s="17" t="s">
        <v>351</v>
      </c>
      <c r="E45" s="17">
        <v>1</v>
      </c>
    </row>
    <row r="46">
      <c r="A46" s="17" t="s">
        <v>225</v>
      </c>
      <c r="B46" s="17" t="s">
        <v>119</v>
      </c>
      <c r="C46" s="17" t="s">
        <v>167</v>
      </c>
      <c r="D46" s="17" t="s">
        <v>352</v>
      </c>
      <c r="E46" s="17">
        <v>1</v>
      </c>
    </row>
    <row r="47">
      <c r="A47" s="17" t="s">
        <v>225</v>
      </c>
      <c r="B47" s="17" t="s">
        <v>119</v>
      </c>
      <c r="C47" s="17" t="s">
        <v>167</v>
      </c>
      <c r="D47" s="17" t="s">
        <v>353</v>
      </c>
      <c r="E47" s="17">
        <v>1</v>
      </c>
    </row>
    <row r="48">
      <c r="A48" s="17" t="s">
        <v>225</v>
      </c>
      <c r="B48" s="17" t="s">
        <v>119</v>
      </c>
      <c r="C48" s="17" t="s">
        <v>167</v>
      </c>
      <c r="D48" s="17" t="s">
        <v>354</v>
      </c>
      <c r="E48" s="17">
        <v>1</v>
      </c>
    </row>
    <row r="49">
      <c r="A49" s="17" t="s">
        <v>225</v>
      </c>
      <c r="B49" s="17" t="s">
        <v>119</v>
      </c>
      <c r="C49" s="17" t="s">
        <v>167</v>
      </c>
      <c r="D49" s="17" t="s">
        <v>355</v>
      </c>
      <c r="E49" s="17">
        <v>1</v>
      </c>
    </row>
    <row r="50">
      <c r="A50" s="1" t="s">
        <v>112</v>
      </c>
      <c r="B50" s="1" t="s">
        <v>112</v>
      </c>
      <c r="C50" s="1">
        <f>SUBTOTAL(103,Elements13_4_111[Elemento])</f>
      </c>
      <c r="D50" s="1" t="s">
        <v>112</v>
      </c>
      <c r="E50" s="1">
        <f>SUBTOTAL(109,Elements13_4_111[Totais:])</f>
      </c>
    </row>
    <row r="53">
      <c r="A53" s="9" t="s">
        <v>55</v>
      </c>
      <c r="B53" s="9" t="s">
        <v>55</v>
      </c>
      <c r="C53" s="9" t="s">
        <v>55</v>
      </c>
      <c r="D53" s="9" t="s">
        <v>55</v>
      </c>
      <c r="E53" s="9" t="s">
        <v>55</v>
      </c>
    </row>
    <row r="54">
      <c r="A54" s="9" t="s">
        <v>55</v>
      </c>
      <c r="B54" s="9" t="s">
        <v>55</v>
      </c>
      <c r="C54" s="9" t="s">
        <v>55</v>
      </c>
      <c r="D54" s="9" t="s">
        <v>55</v>
      </c>
      <c r="E54" s="9" t="s">
        <v>55</v>
      </c>
    </row>
    <row r="56">
      <c r="A56" s="18" t="s">
        <v>165</v>
      </c>
      <c r="B56" s="18" t="s">
        <v>165</v>
      </c>
      <c r="C56" s="18" t="s">
        <v>165</v>
      </c>
      <c r="D56" s="18" t="s">
        <v>165</v>
      </c>
      <c r="E56" s="18" t="s">
        <v>165</v>
      </c>
    </row>
    <row r="57">
      <c r="A57" s="23" t="s">
        <v>112</v>
      </c>
      <c r="B57" s="23" t="s">
        <v>112</v>
      </c>
      <c r="C57" s="23" t="s">
        <v>112</v>
      </c>
      <c r="D57" s="23" t="s">
        <v>112</v>
      </c>
      <c r="E57" s="23" t="s">
        <v>112</v>
      </c>
    </row>
    <row r="58">
      <c r="A58" s="16" t="s">
        <v>220</v>
      </c>
      <c r="B58" s="16" t="s">
        <v>221</v>
      </c>
      <c r="C58" s="16" t="s">
        <v>222</v>
      </c>
      <c r="D58" s="16" t="s">
        <v>223</v>
      </c>
      <c r="E58" s="16" t="s">
        <v>224</v>
      </c>
    </row>
    <row r="59">
      <c r="A59" s="17" t="s">
        <v>225</v>
      </c>
      <c r="B59" s="17" t="s">
        <v>119</v>
      </c>
      <c r="C59" s="17" t="s">
        <v>169</v>
      </c>
      <c r="D59" s="17" t="s">
        <v>356</v>
      </c>
      <c r="E59" s="17">
        <v>1</v>
      </c>
    </row>
    <row r="60">
      <c r="A60" s="17" t="s">
        <v>225</v>
      </c>
      <c r="B60" s="17" t="s">
        <v>119</v>
      </c>
      <c r="C60" s="17" t="s">
        <v>169</v>
      </c>
      <c r="D60" s="17" t="s">
        <v>357</v>
      </c>
      <c r="E60" s="17">
        <v>1</v>
      </c>
    </row>
    <row r="61">
      <c r="A61" s="17" t="s">
        <v>225</v>
      </c>
      <c r="B61" s="17" t="s">
        <v>119</v>
      </c>
      <c r="C61" s="17" t="s">
        <v>169</v>
      </c>
      <c r="D61" s="17" t="s">
        <v>358</v>
      </c>
      <c r="E61" s="17">
        <v>1</v>
      </c>
    </row>
    <row r="62">
      <c r="A62" s="17" t="s">
        <v>225</v>
      </c>
      <c r="B62" s="17" t="s">
        <v>119</v>
      </c>
      <c r="C62" s="17" t="s">
        <v>169</v>
      </c>
      <c r="D62" s="17" t="s">
        <v>359</v>
      </c>
      <c r="E62" s="17">
        <v>1</v>
      </c>
    </row>
    <row r="63">
      <c r="A63" s="17" t="s">
        <v>225</v>
      </c>
      <c r="B63" s="17" t="s">
        <v>119</v>
      </c>
      <c r="C63" s="17" t="s">
        <v>169</v>
      </c>
      <c r="D63" s="17" t="s">
        <v>360</v>
      </c>
      <c r="E63" s="17">
        <v>1</v>
      </c>
    </row>
    <row r="64">
      <c r="A64" s="1" t="s">
        <v>112</v>
      </c>
      <c r="B64" s="1" t="s">
        <v>112</v>
      </c>
      <c r="C64" s="1">
        <f>SUBTOTAL(103,Elements13_4_112[Elemento])</f>
      </c>
      <c r="D64" s="1" t="s">
        <v>112</v>
      </c>
      <c r="E64" s="1">
        <f>SUBTOTAL(109,Elements13_4_112[Totais:])</f>
      </c>
    </row>
  </sheetData>
  <mergeCells>
    <mergeCell ref="A1:E2"/>
    <mergeCell ref="A4:E4"/>
    <mergeCell ref="A5:E5"/>
    <mergeCell ref="A53:E54"/>
    <mergeCell ref="A56:E56"/>
    <mergeCell ref="A57:E57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53" r:id="rId18"/>
    <hyperlink ref="B53" r:id="rId19"/>
    <hyperlink ref="C53" r:id="rId20"/>
    <hyperlink ref="D53" r:id="rId21"/>
    <hyperlink ref="E53" r:id="rId22"/>
    <hyperlink ref="A54" r:id="rId23"/>
    <hyperlink ref="B54" r:id="rId24"/>
    <hyperlink ref="C54" r:id="rId25"/>
    <hyperlink ref="D54" r:id="rId26"/>
    <hyperlink ref="E54" r:id="rId27"/>
    <hyperlink ref="A56" r:id="rId28"/>
    <hyperlink ref="B56" r:id="rId29"/>
    <hyperlink ref="C56" r:id="rId30"/>
    <hyperlink ref="D56" r:id="rId31"/>
    <hyperlink ref="E56" r:id="rId32"/>
  </hyperlinks>
  <headerFooter/>
  <tableParts>
    <tablePart r:id="rId1"/>
    <tablePart r:id="rId2"/>
  </tableParts>
</worksheet>
</file>

<file path=xl/worksheets/sheet38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59</v>
      </c>
      <c r="B1" s="9" t="s">
        <v>59</v>
      </c>
      <c r="C1" s="9" t="s">
        <v>59</v>
      </c>
      <c r="D1" s="9" t="s">
        <v>59</v>
      </c>
      <c r="E1" s="9" t="s">
        <v>59</v>
      </c>
    </row>
    <row r="2">
      <c r="A2" s="9" t="s">
        <v>59</v>
      </c>
      <c r="B2" s="9" t="s">
        <v>59</v>
      </c>
      <c r="C2" s="9" t="s">
        <v>59</v>
      </c>
      <c r="D2" s="9" t="s">
        <v>59</v>
      </c>
      <c r="E2" s="9" t="s">
        <v>59</v>
      </c>
    </row>
    <row r="4">
      <c r="A4" s="18" t="s">
        <v>160</v>
      </c>
      <c r="B4" s="18" t="s">
        <v>160</v>
      </c>
      <c r="C4" s="18" t="s">
        <v>160</v>
      </c>
      <c r="D4" s="18" t="s">
        <v>160</v>
      </c>
      <c r="E4" s="18" t="s">
        <v>160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171</v>
      </c>
      <c r="D7" s="17" t="s">
        <v>361</v>
      </c>
      <c r="E7" s="17">
        <v>1</v>
      </c>
    </row>
    <row r="8">
      <c r="A8" s="1" t="s">
        <v>112</v>
      </c>
      <c r="B8" s="1" t="s">
        <v>112</v>
      </c>
      <c r="C8" s="1">
        <f>SUBTOTAL(103,Elements13_4_121[Elemento])</f>
      </c>
      <c r="D8" s="1" t="s">
        <v>112</v>
      </c>
      <c r="E8" s="1">
        <f>SUBTOTAL(109,Elements13_4_121[Totais:])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39.xml><?xml version="1.0" encoding="utf-8"?>
<worksheet xmlns:r="http://schemas.openxmlformats.org/officeDocument/2006/relationships" xmlns="http://schemas.openxmlformats.org/spreadsheetml/2006/main">
  <dimension ref="A1:E1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62</v>
      </c>
      <c r="B1" s="9" t="s">
        <v>62</v>
      </c>
      <c r="C1" s="9" t="s">
        <v>62</v>
      </c>
      <c r="D1" s="9" t="s">
        <v>62</v>
      </c>
      <c r="E1" s="9" t="s">
        <v>62</v>
      </c>
    </row>
    <row r="2">
      <c r="A2" s="9" t="s">
        <v>62</v>
      </c>
      <c r="B2" s="9" t="s">
        <v>62</v>
      </c>
      <c r="C2" s="9" t="s">
        <v>62</v>
      </c>
      <c r="D2" s="9" t="s">
        <v>62</v>
      </c>
      <c r="E2" s="9" t="s">
        <v>62</v>
      </c>
    </row>
    <row r="4">
      <c r="A4" s="18" t="s">
        <v>173</v>
      </c>
      <c r="B4" s="18" t="s">
        <v>173</v>
      </c>
      <c r="C4" s="18" t="s">
        <v>173</v>
      </c>
      <c r="D4" s="18" t="s">
        <v>173</v>
      </c>
      <c r="E4" s="18" t="s">
        <v>173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176</v>
      </c>
      <c r="D7" s="17" t="s">
        <v>362</v>
      </c>
      <c r="E7" s="17">
        <v>1</v>
      </c>
    </row>
    <row r="8">
      <c r="A8" s="17" t="s">
        <v>225</v>
      </c>
      <c r="B8" s="17" t="s">
        <v>119</v>
      </c>
      <c r="C8" s="17" t="s">
        <v>176</v>
      </c>
      <c r="D8" s="17" t="s">
        <v>363</v>
      </c>
      <c r="E8" s="17">
        <v>1</v>
      </c>
    </row>
    <row r="9">
      <c r="A9" s="17" t="s">
        <v>225</v>
      </c>
      <c r="B9" s="17" t="s">
        <v>119</v>
      </c>
      <c r="C9" s="17" t="s">
        <v>176</v>
      </c>
      <c r="D9" s="17" t="s">
        <v>364</v>
      </c>
      <c r="E9" s="17">
        <v>1</v>
      </c>
    </row>
    <row r="10">
      <c r="A10" s="17" t="s">
        <v>225</v>
      </c>
      <c r="B10" s="17" t="s">
        <v>119</v>
      </c>
      <c r="C10" s="17" t="s">
        <v>176</v>
      </c>
      <c r="D10" s="17" t="s">
        <v>365</v>
      </c>
      <c r="E10" s="17">
        <v>1</v>
      </c>
    </row>
    <row r="11">
      <c r="A11" s="17" t="s">
        <v>225</v>
      </c>
      <c r="B11" s="17" t="s">
        <v>119</v>
      </c>
      <c r="C11" s="17" t="s">
        <v>176</v>
      </c>
      <c r="D11" s="17" t="s">
        <v>366</v>
      </c>
      <c r="E11" s="17">
        <v>1</v>
      </c>
    </row>
    <row r="12">
      <c r="A12" s="1" t="s">
        <v>112</v>
      </c>
      <c r="B12" s="1" t="s">
        <v>112</v>
      </c>
      <c r="C12" s="1">
        <f>SUBTOTAL(103,Elements13_4_131[Elemento])</f>
      </c>
      <c r="D12" s="1" t="s">
        <v>112</v>
      </c>
      <c r="E12" s="1">
        <f>SUBTOTAL(109,Elements13_4_131[Totais:])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18</v>
      </c>
      <c r="B2" s="12" t="s">
        <v>19</v>
      </c>
      <c r="C2" s="12" t="s">
        <v>14</v>
      </c>
      <c r="D2" s="12" t="s">
        <v>20</v>
      </c>
      <c r="E2" s="12" t="s">
        <v>16</v>
      </c>
      <c r="F2" s="12" t="s">
        <v>125</v>
      </c>
      <c r="G2" s="12">
        <v>82.749938208</v>
      </c>
      <c r="H2" s="12">
        <v>99.175800942288021</v>
      </c>
      <c r="I2" s="12">
        <v>297.52740282686409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3</v>
      </c>
      <c r="D8" s="17" t="s">
        <v>126</v>
      </c>
      <c r="E8" s="17">
        <v>3</v>
      </c>
    </row>
    <row r="9">
      <c r="A9" s="17" t="s">
        <v>112</v>
      </c>
      <c r="B9" s="17" t="s">
        <v>112</v>
      </c>
      <c r="C9" s="17">
        <f>SUBTOTAL(109,Criteria_Summary13.4.2[Elementos])</f>
      </c>
      <c r="D9" s="17" t="s">
        <v>112</v>
      </c>
      <c r="E9" s="17">
        <f>SUBTOTAL(109,Criteria_Summary13.4.2[Total])</f>
      </c>
    </row>
    <row r="10">
      <c r="A10" s="18" t="s">
        <v>113</v>
      </c>
      <c r="B10" s="18">
        <v>0</v>
      </c>
      <c r="C10" s="19"/>
      <c r="D10" s="19"/>
      <c r="E10" s="18">
        <v>3</v>
      </c>
    </row>
    <row r="13">
      <c r="A13" s="18" t="s">
        <v>126</v>
      </c>
      <c r="B13" s="18" t="s">
        <v>126</v>
      </c>
      <c r="C13" s="18" t="s">
        <v>126</v>
      </c>
      <c r="D13" s="18" t="s">
        <v>126</v>
      </c>
      <c r="E13" s="18" t="s">
        <v>126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3</v>
      </c>
      <c r="C16" s="17" t="s">
        <v>127</v>
      </c>
      <c r="D16" s="17" t="s">
        <v>127</v>
      </c>
      <c r="E16" s="17">
        <v>3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128</v>
      </c>
      <c r="B24" s="17" t="s">
        <v>128</v>
      </c>
      <c r="C24" s="17" t="s">
        <v>128</v>
      </c>
      <c r="D24" s="17" t="s">
        <v>129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40.xml><?xml version="1.0" encoding="utf-8"?>
<worksheet xmlns:r="http://schemas.openxmlformats.org/officeDocument/2006/relationships" xmlns="http://schemas.openxmlformats.org/spreadsheetml/2006/main">
  <dimension ref="A1:E1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66</v>
      </c>
      <c r="B1" s="9" t="s">
        <v>66</v>
      </c>
      <c r="C1" s="9" t="s">
        <v>66</v>
      </c>
      <c r="D1" s="9" t="s">
        <v>66</v>
      </c>
      <c r="E1" s="9" t="s">
        <v>66</v>
      </c>
    </row>
    <row r="2">
      <c r="A2" s="9" t="s">
        <v>66</v>
      </c>
      <c r="B2" s="9" t="s">
        <v>66</v>
      </c>
      <c r="C2" s="9" t="s">
        <v>66</v>
      </c>
      <c r="D2" s="9" t="s">
        <v>66</v>
      </c>
      <c r="E2" s="9" t="s">
        <v>66</v>
      </c>
    </row>
    <row r="4">
      <c r="A4" s="18" t="s">
        <v>178</v>
      </c>
      <c r="B4" s="18" t="s">
        <v>178</v>
      </c>
      <c r="C4" s="18" t="s">
        <v>178</v>
      </c>
      <c r="D4" s="18" t="s">
        <v>178</v>
      </c>
      <c r="E4" s="18" t="s">
        <v>178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142</v>
      </c>
      <c r="D7" s="17" t="s">
        <v>367</v>
      </c>
      <c r="E7" s="17">
        <v>0.021777723957986626</v>
      </c>
    </row>
    <row r="8">
      <c r="A8" s="17" t="s">
        <v>225</v>
      </c>
      <c r="B8" s="17" t="s">
        <v>119</v>
      </c>
      <c r="C8" s="17" t="s">
        <v>142</v>
      </c>
      <c r="D8" s="17" t="s">
        <v>368</v>
      </c>
      <c r="E8" s="17">
        <v>0.080047440509584039</v>
      </c>
    </row>
    <row r="9">
      <c r="A9" s="17" t="s">
        <v>225</v>
      </c>
      <c r="B9" s="17" t="s">
        <v>119</v>
      </c>
      <c r="C9" s="17" t="s">
        <v>142</v>
      </c>
      <c r="D9" s="17" t="s">
        <v>369</v>
      </c>
      <c r="E9" s="17">
        <v>0.024926485247173634</v>
      </c>
    </row>
    <row r="10">
      <c r="A10" s="17" t="s">
        <v>225</v>
      </c>
      <c r="B10" s="17" t="s">
        <v>119</v>
      </c>
      <c r="C10" s="17" t="s">
        <v>142</v>
      </c>
      <c r="D10" s="17" t="s">
        <v>370</v>
      </c>
      <c r="E10" s="17">
        <v>0.043099999999991555</v>
      </c>
    </row>
    <row r="11">
      <c r="A11" s="17" t="s">
        <v>225</v>
      </c>
      <c r="B11" s="17" t="s">
        <v>119</v>
      </c>
      <c r="C11" s="17" t="s">
        <v>142</v>
      </c>
      <c r="D11" s="17" t="s">
        <v>371</v>
      </c>
      <c r="E11" s="17">
        <v>0.0032885536431823755</v>
      </c>
    </row>
    <row r="12">
      <c r="A12" s="17" t="s">
        <v>225</v>
      </c>
      <c r="B12" s="17" t="s">
        <v>119</v>
      </c>
      <c r="C12" s="17" t="s">
        <v>142</v>
      </c>
      <c r="D12" s="17" t="s">
        <v>372</v>
      </c>
      <c r="E12" s="17">
        <v>0.071308672625172639</v>
      </c>
    </row>
    <row r="13">
      <c r="A13" s="17" t="s">
        <v>225</v>
      </c>
      <c r="B13" s="17" t="s">
        <v>119</v>
      </c>
      <c r="C13" s="17" t="s">
        <v>142</v>
      </c>
      <c r="D13" s="17" t="s">
        <v>373</v>
      </c>
      <c r="E13" s="17">
        <v>0.79800000000003746</v>
      </c>
    </row>
    <row r="14">
      <c r="A14" s="17" t="s">
        <v>225</v>
      </c>
      <c r="B14" s="17" t="s">
        <v>119</v>
      </c>
      <c r="C14" s="17" t="s">
        <v>142</v>
      </c>
      <c r="D14" s="17" t="s">
        <v>374</v>
      </c>
      <c r="E14" s="17">
        <v>0.039999999999999571</v>
      </c>
    </row>
    <row r="15">
      <c r="A15" s="17" t="s">
        <v>225</v>
      </c>
      <c r="B15" s="17" t="s">
        <v>119</v>
      </c>
      <c r="C15" s="17" t="s">
        <v>142</v>
      </c>
      <c r="D15" s="17" t="s">
        <v>375</v>
      </c>
      <c r="E15" s="17">
        <v>0.4344629201981135</v>
      </c>
    </row>
    <row r="16">
      <c r="A16" s="17" t="s">
        <v>225</v>
      </c>
      <c r="B16" s="17" t="s">
        <v>119</v>
      </c>
      <c r="C16" s="17" t="s">
        <v>142</v>
      </c>
      <c r="D16" s="17" t="s">
        <v>376</v>
      </c>
      <c r="E16" s="17">
        <v>0.027999999999961167</v>
      </c>
    </row>
    <row r="17">
      <c r="A17" s="17" t="s">
        <v>225</v>
      </c>
      <c r="B17" s="17" t="s">
        <v>119</v>
      </c>
      <c r="C17" s="17" t="s">
        <v>142</v>
      </c>
      <c r="D17" s="17" t="s">
        <v>377</v>
      </c>
      <c r="E17" s="17">
        <v>0.057429420071131512</v>
      </c>
    </row>
    <row r="18">
      <c r="A18" s="1" t="s">
        <v>112</v>
      </c>
      <c r="B18" s="1" t="s">
        <v>112</v>
      </c>
      <c r="C18" s="1">
        <f>SUBTOTAL(103,Elements13_4_141[Elemento])</f>
      </c>
      <c r="D18" s="1" t="s">
        <v>112</v>
      </c>
      <c r="E18" s="1">
        <f>SUBTOTAL(109,Elements13_4_141[Totais:])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1.xml><?xml version="1.0" encoding="utf-8"?>
<worksheet xmlns:r="http://schemas.openxmlformats.org/officeDocument/2006/relationships" xmlns="http://schemas.openxmlformats.org/spreadsheetml/2006/main">
  <dimension ref="A1:E22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71</v>
      </c>
      <c r="B1" s="9" t="s">
        <v>71</v>
      </c>
      <c r="C1" s="9" t="s">
        <v>71</v>
      </c>
      <c r="D1" s="9" t="s">
        <v>71</v>
      </c>
      <c r="E1" s="9" t="s">
        <v>71</v>
      </c>
    </row>
    <row r="2">
      <c r="A2" s="9" t="s">
        <v>71</v>
      </c>
      <c r="B2" s="9" t="s">
        <v>71</v>
      </c>
      <c r="C2" s="9" t="s">
        <v>71</v>
      </c>
      <c r="D2" s="9" t="s">
        <v>71</v>
      </c>
      <c r="E2" s="9" t="s">
        <v>71</v>
      </c>
    </row>
    <row r="4">
      <c r="A4" s="18" t="s">
        <v>181</v>
      </c>
      <c r="B4" s="18" t="s">
        <v>181</v>
      </c>
      <c r="C4" s="18" t="s">
        <v>181</v>
      </c>
      <c r="D4" s="18" t="s">
        <v>181</v>
      </c>
      <c r="E4" s="18" t="s">
        <v>181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183</v>
      </c>
      <c r="D7" s="17" t="s">
        <v>378</v>
      </c>
      <c r="E7" s="17">
        <v>1</v>
      </c>
    </row>
    <row r="8">
      <c r="A8" s="17" t="s">
        <v>225</v>
      </c>
      <c r="B8" s="17" t="s">
        <v>119</v>
      </c>
      <c r="C8" s="17" t="s">
        <v>183</v>
      </c>
      <c r="D8" s="17" t="s">
        <v>379</v>
      </c>
      <c r="E8" s="17">
        <v>1</v>
      </c>
    </row>
    <row r="9">
      <c r="A9" s="17" t="s">
        <v>225</v>
      </c>
      <c r="B9" s="17" t="s">
        <v>119</v>
      </c>
      <c r="C9" s="17" t="s">
        <v>183</v>
      </c>
      <c r="D9" s="17" t="s">
        <v>380</v>
      </c>
      <c r="E9" s="17">
        <v>1</v>
      </c>
    </row>
    <row r="10">
      <c r="A10" s="1" t="s">
        <v>112</v>
      </c>
      <c r="B10" s="1" t="s">
        <v>112</v>
      </c>
      <c r="C10" s="1">
        <f>SUBTOTAL(103,Elements13_4_151[Elemento])</f>
      </c>
      <c r="D10" s="1" t="s">
        <v>112</v>
      </c>
      <c r="E10" s="1">
        <f>SUBTOTAL(109,Elements13_4_151[Totais:])</f>
      </c>
    </row>
    <row r="13">
      <c r="A13" s="9" t="s">
        <v>71</v>
      </c>
      <c r="B13" s="9" t="s">
        <v>71</v>
      </c>
      <c r="C13" s="9" t="s">
        <v>71</v>
      </c>
      <c r="D13" s="9" t="s">
        <v>71</v>
      </c>
      <c r="E13" s="9" t="s">
        <v>71</v>
      </c>
    </row>
    <row r="14">
      <c r="A14" s="9" t="s">
        <v>71</v>
      </c>
      <c r="B14" s="9" t="s">
        <v>71</v>
      </c>
      <c r="C14" s="9" t="s">
        <v>71</v>
      </c>
      <c r="D14" s="9" t="s">
        <v>71</v>
      </c>
      <c r="E14" s="9" t="s">
        <v>71</v>
      </c>
    </row>
    <row r="16">
      <c r="A16" s="18" t="s">
        <v>181</v>
      </c>
      <c r="B16" s="18" t="s">
        <v>181</v>
      </c>
      <c r="C16" s="18" t="s">
        <v>181</v>
      </c>
      <c r="D16" s="18" t="s">
        <v>181</v>
      </c>
      <c r="E16" s="18" t="s">
        <v>181</v>
      </c>
    </row>
    <row r="17">
      <c r="A17" s="23" t="s">
        <v>112</v>
      </c>
      <c r="B17" s="23" t="s">
        <v>112</v>
      </c>
      <c r="C17" s="23" t="s">
        <v>112</v>
      </c>
      <c r="D17" s="23" t="s">
        <v>112</v>
      </c>
      <c r="E17" s="23" t="s">
        <v>112</v>
      </c>
    </row>
    <row r="18">
      <c r="A18" s="16" t="s">
        <v>220</v>
      </c>
      <c r="B18" s="16" t="s">
        <v>221</v>
      </c>
      <c r="C18" s="16" t="s">
        <v>222</v>
      </c>
      <c r="D18" s="16" t="s">
        <v>223</v>
      </c>
      <c r="E18" s="16" t="s">
        <v>224</v>
      </c>
    </row>
    <row r="19">
      <c r="A19" s="17" t="s">
        <v>225</v>
      </c>
      <c r="B19" s="17" t="s">
        <v>119</v>
      </c>
      <c r="C19" s="17" t="s">
        <v>184</v>
      </c>
      <c r="D19" s="17" t="s">
        <v>381</v>
      </c>
      <c r="E19" s="17">
        <v>1</v>
      </c>
    </row>
    <row r="20">
      <c r="A20" s="17" t="s">
        <v>225</v>
      </c>
      <c r="B20" s="17" t="s">
        <v>119</v>
      </c>
      <c r="C20" s="17" t="s">
        <v>184</v>
      </c>
      <c r="D20" s="17" t="s">
        <v>382</v>
      </c>
      <c r="E20" s="17">
        <v>1</v>
      </c>
    </row>
    <row r="21">
      <c r="A21" s="17" t="s">
        <v>225</v>
      </c>
      <c r="B21" s="17" t="s">
        <v>119</v>
      </c>
      <c r="C21" s="17" t="s">
        <v>184</v>
      </c>
      <c r="D21" s="17" t="s">
        <v>383</v>
      </c>
      <c r="E21" s="17">
        <v>1</v>
      </c>
    </row>
    <row r="22">
      <c r="A22" s="1" t="s">
        <v>112</v>
      </c>
      <c r="B22" s="1" t="s">
        <v>112</v>
      </c>
      <c r="C22" s="1">
        <f>SUBTOTAL(103,Elements13_4_152[Elemento])</f>
      </c>
      <c r="D22" s="1" t="s">
        <v>112</v>
      </c>
      <c r="E22" s="1">
        <f>SUBTOTAL(109,Elements13_4_152[Totais:])</f>
      </c>
    </row>
  </sheetData>
  <mergeCells>
    <mergeCell ref="A1:E2"/>
    <mergeCell ref="A4:E4"/>
    <mergeCell ref="A5:E5"/>
    <mergeCell ref="A13:E14"/>
    <mergeCell ref="A16:E16"/>
    <mergeCell ref="A17:E17"/>
  </mergeCells>
  <hyperlinks>
    <hyperlink ref="A1" r:id="rId3"/>
    <hyperlink ref="B1" r:id="rId4"/>
    <hyperlink ref="C1" r:id="rId5"/>
    <hyperlink ref="D1" r:id="rId6"/>
    <hyperlink ref="E1" r:id="rId7"/>
    <hyperlink ref="A2" r:id="rId8"/>
    <hyperlink ref="B2" r:id="rId9"/>
    <hyperlink ref="C2" r:id="rId10"/>
    <hyperlink ref="D2" r:id="rId11"/>
    <hyperlink ref="E2" r:id="rId12"/>
    <hyperlink ref="A4" r:id="rId13"/>
    <hyperlink ref="B4" r:id="rId14"/>
    <hyperlink ref="C4" r:id="rId15"/>
    <hyperlink ref="D4" r:id="rId16"/>
    <hyperlink ref="E4" r:id="rId17"/>
    <hyperlink ref="A13" r:id="rId18"/>
    <hyperlink ref="B13" r:id="rId19"/>
    <hyperlink ref="C13" r:id="rId20"/>
    <hyperlink ref="D13" r:id="rId21"/>
    <hyperlink ref="E13" r:id="rId22"/>
    <hyperlink ref="A14" r:id="rId23"/>
    <hyperlink ref="B14" r:id="rId24"/>
    <hyperlink ref="C14" r:id="rId25"/>
    <hyperlink ref="D14" r:id="rId26"/>
    <hyperlink ref="E14" r:id="rId27"/>
    <hyperlink ref="A16" r:id="rId28"/>
    <hyperlink ref="B16" r:id="rId29"/>
    <hyperlink ref="C16" r:id="rId30"/>
    <hyperlink ref="D16" r:id="rId31"/>
    <hyperlink ref="E16" r:id="rId32"/>
  </hyperlinks>
  <headerFooter/>
  <tableParts>
    <tablePart r:id="rId1"/>
    <tablePart r:id="rId2"/>
  </tableParts>
</worksheet>
</file>

<file path=xl/worksheets/sheet42.xml><?xml version="1.0" encoding="utf-8"?>
<worksheet xmlns:r="http://schemas.openxmlformats.org/officeDocument/2006/relationships" xmlns="http://schemas.openxmlformats.org/spreadsheetml/2006/main">
  <dimension ref="A1:E6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75</v>
      </c>
      <c r="B1" s="9" t="s">
        <v>75</v>
      </c>
      <c r="C1" s="9" t="s">
        <v>75</v>
      </c>
      <c r="D1" s="9" t="s">
        <v>75</v>
      </c>
      <c r="E1" s="9" t="s">
        <v>75</v>
      </c>
    </row>
    <row r="2">
      <c r="A2" s="9" t="s">
        <v>75</v>
      </c>
      <c r="B2" s="9" t="s">
        <v>75</v>
      </c>
      <c r="C2" s="9" t="s">
        <v>75</v>
      </c>
      <c r="D2" s="9" t="s">
        <v>75</v>
      </c>
      <c r="E2" s="9" t="s">
        <v>75</v>
      </c>
    </row>
    <row r="4">
      <c r="A4" s="18" t="s">
        <v>181</v>
      </c>
      <c r="B4" s="18" t="s">
        <v>181</v>
      </c>
      <c r="C4" s="18" t="s">
        <v>181</v>
      </c>
      <c r="D4" s="18" t="s">
        <v>181</v>
      </c>
      <c r="E4" s="18" t="s">
        <v>181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187</v>
      </c>
      <c r="D7" s="17" t="s">
        <v>384</v>
      </c>
      <c r="E7" s="17">
        <v>1</v>
      </c>
    </row>
    <row r="8">
      <c r="A8" s="17" t="s">
        <v>225</v>
      </c>
      <c r="B8" s="17" t="s">
        <v>119</v>
      </c>
      <c r="C8" s="17" t="s">
        <v>187</v>
      </c>
      <c r="D8" s="17" t="s">
        <v>385</v>
      </c>
      <c r="E8" s="17">
        <v>1</v>
      </c>
    </row>
    <row r="9">
      <c r="A9" s="17" t="s">
        <v>225</v>
      </c>
      <c r="B9" s="17" t="s">
        <v>119</v>
      </c>
      <c r="C9" s="17" t="s">
        <v>187</v>
      </c>
      <c r="D9" s="17" t="s">
        <v>386</v>
      </c>
      <c r="E9" s="17">
        <v>1</v>
      </c>
    </row>
    <row r="10">
      <c r="A10" s="17" t="s">
        <v>225</v>
      </c>
      <c r="B10" s="17" t="s">
        <v>119</v>
      </c>
      <c r="C10" s="17" t="s">
        <v>187</v>
      </c>
      <c r="D10" s="17" t="s">
        <v>387</v>
      </c>
      <c r="E10" s="17">
        <v>1</v>
      </c>
    </row>
    <row r="11">
      <c r="A11" s="17" t="s">
        <v>225</v>
      </c>
      <c r="B11" s="17" t="s">
        <v>119</v>
      </c>
      <c r="C11" s="17" t="s">
        <v>187</v>
      </c>
      <c r="D11" s="17" t="s">
        <v>388</v>
      </c>
      <c r="E11" s="17">
        <v>1</v>
      </c>
    </row>
    <row r="12">
      <c r="A12" s="17" t="s">
        <v>225</v>
      </c>
      <c r="B12" s="17" t="s">
        <v>119</v>
      </c>
      <c r="C12" s="17" t="s">
        <v>187</v>
      </c>
      <c r="D12" s="17" t="s">
        <v>389</v>
      </c>
      <c r="E12" s="17">
        <v>1</v>
      </c>
    </row>
    <row r="13">
      <c r="A13" s="17" t="s">
        <v>225</v>
      </c>
      <c r="B13" s="17" t="s">
        <v>119</v>
      </c>
      <c r="C13" s="17" t="s">
        <v>187</v>
      </c>
      <c r="D13" s="17" t="s">
        <v>390</v>
      </c>
      <c r="E13" s="17">
        <v>1</v>
      </c>
    </row>
    <row r="14">
      <c r="A14" s="17" t="s">
        <v>225</v>
      </c>
      <c r="B14" s="17" t="s">
        <v>119</v>
      </c>
      <c r="C14" s="17" t="s">
        <v>187</v>
      </c>
      <c r="D14" s="17" t="s">
        <v>391</v>
      </c>
      <c r="E14" s="17">
        <v>1</v>
      </c>
    </row>
    <row r="15">
      <c r="A15" s="17" t="s">
        <v>225</v>
      </c>
      <c r="B15" s="17" t="s">
        <v>119</v>
      </c>
      <c r="C15" s="17" t="s">
        <v>187</v>
      </c>
      <c r="D15" s="17" t="s">
        <v>392</v>
      </c>
      <c r="E15" s="17">
        <v>1</v>
      </c>
    </row>
    <row r="16">
      <c r="A16" s="17" t="s">
        <v>225</v>
      </c>
      <c r="B16" s="17" t="s">
        <v>119</v>
      </c>
      <c r="C16" s="17" t="s">
        <v>187</v>
      </c>
      <c r="D16" s="17" t="s">
        <v>393</v>
      </c>
      <c r="E16" s="17">
        <v>1</v>
      </c>
    </row>
    <row r="17">
      <c r="A17" s="17" t="s">
        <v>225</v>
      </c>
      <c r="B17" s="17" t="s">
        <v>119</v>
      </c>
      <c r="C17" s="17" t="s">
        <v>187</v>
      </c>
      <c r="D17" s="17" t="s">
        <v>394</v>
      </c>
      <c r="E17" s="17">
        <v>1</v>
      </c>
    </row>
    <row r="18">
      <c r="A18" s="17" t="s">
        <v>225</v>
      </c>
      <c r="B18" s="17" t="s">
        <v>119</v>
      </c>
      <c r="C18" s="17" t="s">
        <v>187</v>
      </c>
      <c r="D18" s="17" t="s">
        <v>395</v>
      </c>
      <c r="E18" s="17">
        <v>1</v>
      </c>
    </row>
    <row r="19">
      <c r="A19" s="17" t="s">
        <v>225</v>
      </c>
      <c r="B19" s="17" t="s">
        <v>119</v>
      </c>
      <c r="C19" s="17" t="s">
        <v>187</v>
      </c>
      <c r="D19" s="17" t="s">
        <v>396</v>
      </c>
      <c r="E19" s="17">
        <v>1</v>
      </c>
    </row>
    <row r="20">
      <c r="A20" s="17" t="s">
        <v>225</v>
      </c>
      <c r="B20" s="17" t="s">
        <v>119</v>
      </c>
      <c r="C20" s="17" t="s">
        <v>187</v>
      </c>
      <c r="D20" s="17" t="s">
        <v>397</v>
      </c>
      <c r="E20" s="17">
        <v>1</v>
      </c>
    </row>
    <row r="21">
      <c r="A21" s="17" t="s">
        <v>225</v>
      </c>
      <c r="B21" s="17" t="s">
        <v>119</v>
      </c>
      <c r="C21" s="17" t="s">
        <v>187</v>
      </c>
      <c r="D21" s="17" t="s">
        <v>398</v>
      </c>
      <c r="E21" s="17">
        <v>1</v>
      </c>
    </row>
    <row r="22">
      <c r="A22" s="1" t="s">
        <v>112</v>
      </c>
      <c r="B22" s="1" t="s">
        <v>112</v>
      </c>
      <c r="C22" s="1">
        <f>SUBTOTAL(103,Elements13_4_161[Elemento])</f>
      </c>
      <c r="D22" s="1" t="s">
        <v>112</v>
      </c>
      <c r="E22" s="1">
        <f>SUBTOTAL(109,Elements13_4_161[Totais:])</f>
      </c>
    </row>
    <row r="25">
      <c r="A25" s="9" t="s">
        <v>75</v>
      </c>
      <c r="B25" s="9" t="s">
        <v>75</v>
      </c>
      <c r="C25" s="9" t="s">
        <v>75</v>
      </c>
      <c r="D25" s="9" t="s">
        <v>75</v>
      </c>
      <c r="E25" s="9" t="s">
        <v>75</v>
      </c>
    </row>
    <row r="26">
      <c r="A26" s="9" t="s">
        <v>75</v>
      </c>
      <c r="B26" s="9" t="s">
        <v>75</v>
      </c>
      <c r="C26" s="9" t="s">
        <v>75</v>
      </c>
      <c r="D26" s="9" t="s">
        <v>75</v>
      </c>
      <c r="E26" s="9" t="s">
        <v>75</v>
      </c>
    </row>
    <row r="28">
      <c r="A28" s="18" t="s">
        <v>181</v>
      </c>
      <c r="B28" s="18" t="s">
        <v>181</v>
      </c>
      <c r="C28" s="18" t="s">
        <v>181</v>
      </c>
      <c r="D28" s="18" t="s">
        <v>181</v>
      </c>
      <c r="E28" s="18" t="s">
        <v>181</v>
      </c>
    </row>
    <row r="29">
      <c r="A29" s="23" t="s">
        <v>112</v>
      </c>
      <c r="B29" s="23" t="s">
        <v>112</v>
      </c>
      <c r="C29" s="23" t="s">
        <v>112</v>
      </c>
      <c r="D29" s="23" t="s">
        <v>112</v>
      </c>
      <c r="E29" s="23" t="s">
        <v>112</v>
      </c>
    </row>
    <row r="30">
      <c r="A30" s="16" t="s">
        <v>220</v>
      </c>
      <c r="B30" s="16" t="s">
        <v>221</v>
      </c>
      <c r="C30" s="16" t="s">
        <v>222</v>
      </c>
      <c r="D30" s="16" t="s">
        <v>223</v>
      </c>
      <c r="E30" s="16" t="s">
        <v>224</v>
      </c>
    </row>
    <row r="31">
      <c r="A31" s="17" t="s">
        <v>225</v>
      </c>
      <c r="B31" s="17" t="s">
        <v>119</v>
      </c>
      <c r="C31" s="17" t="s">
        <v>190</v>
      </c>
      <c r="D31" s="17" t="s">
        <v>399</v>
      </c>
      <c r="E31" s="17">
        <v>1</v>
      </c>
    </row>
    <row r="32">
      <c r="A32" s="17" t="s">
        <v>225</v>
      </c>
      <c r="B32" s="17" t="s">
        <v>119</v>
      </c>
      <c r="C32" s="17" t="s">
        <v>190</v>
      </c>
      <c r="D32" s="17" t="s">
        <v>400</v>
      </c>
      <c r="E32" s="17">
        <v>1</v>
      </c>
    </row>
    <row r="33">
      <c r="A33" s="1" t="s">
        <v>112</v>
      </c>
      <c r="B33" s="1" t="s">
        <v>112</v>
      </c>
      <c r="C33" s="1">
        <f>SUBTOTAL(103,Elements13_4_162[Elemento])</f>
      </c>
      <c r="D33" s="1" t="s">
        <v>112</v>
      </c>
      <c r="E33" s="1">
        <f>SUBTOTAL(109,Elements13_4_162[Totais:])</f>
      </c>
    </row>
    <row r="36">
      <c r="A36" s="9" t="s">
        <v>75</v>
      </c>
      <c r="B36" s="9" t="s">
        <v>75</v>
      </c>
      <c r="C36" s="9" t="s">
        <v>75</v>
      </c>
      <c r="D36" s="9" t="s">
        <v>75</v>
      </c>
      <c r="E36" s="9" t="s">
        <v>75</v>
      </c>
    </row>
    <row r="37">
      <c r="A37" s="9" t="s">
        <v>75</v>
      </c>
      <c r="B37" s="9" t="s">
        <v>75</v>
      </c>
      <c r="C37" s="9" t="s">
        <v>75</v>
      </c>
      <c r="D37" s="9" t="s">
        <v>75</v>
      </c>
      <c r="E37" s="9" t="s">
        <v>75</v>
      </c>
    </row>
    <row r="39">
      <c r="A39" s="18" t="s">
        <v>181</v>
      </c>
      <c r="B39" s="18" t="s">
        <v>181</v>
      </c>
      <c r="C39" s="18" t="s">
        <v>181</v>
      </c>
      <c r="D39" s="18" t="s">
        <v>181</v>
      </c>
      <c r="E39" s="18" t="s">
        <v>181</v>
      </c>
    </row>
    <row r="40">
      <c r="A40" s="23" t="s">
        <v>112</v>
      </c>
      <c r="B40" s="23" t="s">
        <v>112</v>
      </c>
      <c r="C40" s="23" t="s">
        <v>112</v>
      </c>
      <c r="D40" s="23" t="s">
        <v>112</v>
      </c>
      <c r="E40" s="23" t="s">
        <v>112</v>
      </c>
    </row>
    <row r="41">
      <c r="A41" s="16" t="s">
        <v>220</v>
      </c>
      <c r="B41" s="16" t="s">
        <v>221</v>
      </c>
      <c r="C41" s="16" t="s">
        <v>222</v>
      </c>
      <c r="D41" s="16" t="s">
        <v>223</v>
      </c>
      <c r="E41" s="16" t="s">
        <v>224</v>
      </c>
    </row>
    <row r="42">
      <c r="A42" s="17" t="s">
        <v>225</v>
      </c>
      <c r="B42" s="17" t="s">
        <v>119</v>
      </c>
      <c r="C42" s="17" t="s">
        <v>192</v>
      </c>
      <c r="D42" s="17" t="s">
        <v>401</v>
      </c>
      <c r="E42" s="17">
        <v>1</v>
      </c>
    </row>
    <row r="43">
      <c r="A43" s="1" t="s">
        <v>112</v>
      </c>
      <c r="B43" s="1" t="s">
        <v>112</v>
      </c>
      <c r="C43" s="1">
        <f>SUBTOTAL(103,Elements13_4_163[Elemento])</f>
      </c>
      <c r="D43" s="1" t="s">
        <v>112</v>
      </c>
      <c r="E43" s="1">
        <f>SUBTOTAL(109,Elements13_4_163[Totais:])</f>
      </c>
    </row>
    <row r="46">
      <c r="A46" s="9" t="s">
        <v>75</v>
      </c>
      <c r="B46" s="9" t="s">
        <v>75</v>
      </c>
      <c r="C46" s="9" t="s">
        <v>75</v>
      </c>
      <c r="D46" s="9" t="s">
        <v>75</v>
      </c>
      <c r="E46" s="9" t="s">
        <v>75</v>
      </c>
    </row>
    <row r="47">
      <c r="A47" s="9" t="s">
        <v>75</v>
      </c>
      <c r="B47" s="9" t="s">
        <v>75</v>
      </c>
      <c r="C47" s="9" t="s">
        <v>75</v>
      </c>
      <c r="D47" s="9" t="s">
        <v>75</v>
      </c>
      <c r="E47" s="9" t="s">
        <v>75</v>
      </c>
    </row>
    <row r="49">
      <c r="A49" s="18" t="s">
        <v>181</v>
      </c>
      <c r="B49" s="18" t="s">
        <v>181</v>
      </c>
      <c r="C49" s="18" t="s">
        <v>181</v>
      </c>
      <c r="D49" s="18" t="s">
        <v>181</v>
      </c>
      <c r="E49" s="18" t="s">
        <v>181</v>
      </c>
    </row>
    <row r="50">
      <c r="A50" s="23" t="s">
        <v>112</v>
      </c>
      <c r="B50" s="23" t="s">
        <v>112</v>
      </c>
      <c r="C50" s="23" t="s">
        <v>112</v>
      </c>
      <c r="D50" s="23" t="s">
        <v>112</v>
      </c>
      <c r="E50" s="23" t="s">
        <v>112</v>
      </c>
    </row>
    <row r="51">
      <c r="A51" s="16" t="s">
        <v>220</v>
      </c>
      <c r="B51" s="16" t="s">
        <v>221</v>
      </c>
      <c r="C51" s="16" t="s">
        <v>222</v>
      </c>
      <c r="D51" s="16" t="s">
        <v>223</v>
      </c>
      <c r="E51" s="16" t="s">
        <v>224</v>
      </c>
    </row>
    <row r="52">
      <c r="A52" s="17" t="s">
        <v>225</v>
      </c>
      <c r="B52" s="17" t="s">
        <v>119</v>
      </c>
      <c r="C52" s="17" t="s">
        <v>193</v>
      </c>
      <c r="D52" s="17" t="s">
        <v>402</v>
      </c>
      <c r="E52" s="17">
        <v>1</v>
      </c>
    </row>
    <row r="53">
      <c r="A53" s="17" t="s">
        <v>225</v>
      </c>
      <c r="B53" s="17" t="s">
        <v>119</v>
      </c>
      <c r="C53" s="17" t="s">
        <v>193</v>
      </c>
      <c r="D53" s="17" t="s">
        <v>403</v>
      </c>
      <c r="E53" s="17">
        <v>1</v>
      </c>
    </row>
    <row r="54">
      <c r="A54" s="17" t="s">
        <v>225</v>
      </c>
      <c r="B54" s="17" t="s">
        <v>119</v>
      </c>
      <c r="C54" s="17" t="s">
        <v>193</v>
      </c>
      <c r="D54" s="17" t="s">
        <v>404</v>
      </c>
      <c r="E54" s="17">
        <v>1</v>
      </c>
    </row>
    <row r="55">
      <c r="A55" s="17" t="s">
        <v>225</v>
      </c>
      <c r="B55" s="17" t="s">
        <v>119</v>
      </c>
      <c r="C55" s="17" t="s">
        <v>193</v>
      </c>
      <c r="D55" s="17" t="s">
        <v>405</v>
      </c>
      <c r="E55" s="17">
        <v>1</v>
      </c>
    </row>
    <row r="56">
      <c r="A56" s="1" t="s">
        <v>112</v>
      </c>
      <c r="B56" s="1" t="s">
        <v>112</v>
      </c>
      <c r="C56" s="1">
        <f>SUBTOTAL(103,Elements13_4_164[Elemento])</f>
      </c>
      <c r="D56" s="1" t="s">
        <v>112</v>
      </c>
      <c r="E56" s="1">
        <f>SUBTOTAL(109,Elements13_4_164[Totais:])</f>
      </c>
    </row>
    <row r="59">
      <c r="A59" s="9" t="s">
        <v>75</v>
      </c>
      <c r="B59" s="9" t="s">
        <v>75</v>
      </c>
      <c r="C59" s="9" t="s">
        <v>75</v>
      </c>
      <c r="D59" s="9" t="s">
        <v>75</v>
      </c>
      <c r="E59" s="9" t="s">
        <v>75</v>
      </c>
    </row>
    <row r="60">
      <c r="A60" s="9" t="s">
        <v>75</v>
      </c>
      <c r="B60" s="9" t="s">
        <v>75</v>
      </c>
      <c r="C60" s="9" t="s">
        <v>75</v>
      </c>
      <c r="D60" s="9" t="s">
        <v>75</v>
      </c>
      <c r="E60" s="9" t="s">
        <v>75</v>
      </c>
    </row>
    <row r="62">
      <c r="A62" s="18" t="s">
        <v>181</v>
      </c>
      <c r="B62" s="18" t="s">
        <v>181</v>
      </c>
      <c r="C62" s="18" t="s">
        <v>181</v>
      </c>
      <c r="D62" s="18" t="s">
        <v>181</v>
      </c>
      <c r="E62" s="18" t="s">
        <v>181</v>
      </c>
    </row>
    <row r="63">
      <c r="A63" s="23" t="s">
        <v>112</v>
      </c>
      <c r="B63" s="23" t="s">
        <v>112</v>
      </c>
      <c r="C63" s="23" t="s">
        <v>112</v>
      </c>
      <c r="D63" s="23" t="s">
        <v>112</v>
      </c>
      <c r="E63" s="23" t="s">
        <v>112</v>
      </c>
    </row>
    <row r="64">
      <c r="A64" s="16" t="s">
        <v>220</v>
      </c>
      <c r="B64" s="16" t="s">
        <v>221</v>
      </c>
      <c r="C64" s="16" t="s">
        <v>222</v>
      </c>
      <c r="D64" s="16" t="s">
        <v>223</v>
      </c>
      <c r="E64" s="16" t="s">
        <v>224</v>
      </c>
    </row>
    <row r="65">
      <c r="A65" s="17" t="s">
        <v>225</v>
      </c>
      <c r="B65" s="17" t="s">
        <v>119</v>
      </c>
      <c r="C65" s="17" t="s">
        <v>194</v>
      </c>
      <c r="D65" s="17" t="s">
        <v>406</v>
      </c>
      <c r="E65" s="17">
        <v>1</v>
      </c>
    </row>
    <row r="66">
      <c r="A66" s="17" t="s">
        <v>225</v>
      </c>
      <c r="B66" s="17" t="s">
        <v>119</v>
      </c>
      <c r="C66" s="17" t="s">
        <v>194</v>
      </c>
      <c r="D66" s="17" t="s">
        <v>407</v>
      </c>
      <c r="E66" s="17">
        <v>1</v>
      </c>
    </row>
    <row r="67">
      <c r="A67" s="17" t="s">
        <v>225</v>
      </c>
      <c r="B67" s="17" t="s">
        <v>119</v>
      </c>
      <c r="C67" s="17" t="s">
        <v>194</v>
      </c>
      <c r="D67" s="17" t="s">
        <v>408</v>
      </c>
      <c r="E67" s="17">
        <v>1</v>
      </c>
    </row>
    <row r="68">
      <c r="A68" s="1" t="s">
        <v>112</v>
      </c>
      <c r="B68" s="1" t="s">
        <v>112</v>
      </c>
      <c r="C68" s="1">
        <f>SUBTOTAL(103,Elements13_4_165[Elemento])</f>
      </c>
      <c r="D68" s="1" t="s">
        <v>112</v>
      </c>
      <c r="E68" s="1">
        <f>SUBTOTAL(109,Elements13_4_165[Totais:])</f>
      </c>
    </row>
  </sheetData>
  <mergeCells>
    <mergeCell ref="A1:E2"/>
    <mergeCell ref="A4:E4"/>
    <mergeCell ref="A5:E5"/>
    <mergeCell ref="A25:E26"/>
    <mergeCell ref="A28:E28"/>
    <mergeCell ref="A29:E29"/>
    <mergeCell ref="A36:E37"/>
    <mergeCell ref="A39:E39"/>
    <mergeCell ref="A40:E40"/>
    <mergeCell ref="A46:E47"/>
    <mergeCell ref="A49:E49"/>
    <mergeCell ref="A50:E50"/>
    <mergeCell ref="A59:E60"/>
    <mergeCell ref="A62:E62"/>
    <mergeCell ref="A63:E63"/>
  </mergeCells>
  <hyperlinks>
    <hyperlink ref="A1" r:id="rId6"/>
    <hyperlink ref="B1" r:id="rId7"/>
    <hyperlink ref="C1" r:id="rId8"/>
    <hyperlink ref="D1" r:id="rId9"/>
    <hyperlink ref="E1" r:id="rId10"/>
    <hyperlink ref="A2" r:id="rId11"/>
    <hyperlink ref="B2" r:id="rId12"/>
    <hyperlink ref="C2" r:id="rId13"/>
    <hyperlink ref="D2" r:id="rId14"/>
    <hyperlink ref="E2" r:id="rId15"/>
    <hyperlink ref="A4" r:id="rId16"/>
    <hyperlink ref="B4" r:id="rId17"/>
    <hyperlink ref="C4" r:id="rId18"/>
    <hyperlink ref="D4" r:id="rId19"/>
    <hyperlink ref="E4" r:id="rId20"/>
    <hyperlink ref="A25" r:id="rId21"/>
    <hyperlink ref="B25" r:id="rId22"/>
    <hyperlink ref="C25" r:id="rId23"/>
    <hyperlink ref="D25" r:id="rId24"/>
    <hyperlink ref="E25" r:id="rId25"/>
    <hyperlink ref="A26" r:id="rId26"/>
    <hyperlink ref="B26" r:id="rId27"/>
    <hyperlink ref="C26" r:id="rId28"/>
    <hyperlink ref="D26" r:id="rId29"/>
    <hyperlink ref="E26" r:id="rId30"/>
    <hyperlink ref="A28" r:id="rId31"/>
    <hyperlink ref="B28" r:id="rId32"/>
    <hyperlink ref="C28" r:id="rId33"/>
    <hyperlink ref="D28" r:id="rId34"/>
    <hyperlink ref="E28" r:id="rId35"/>
    <hyperlink ref="A36" r:id="rId36"/>
    <hyperlink ref="B36" r:id="rId37"/>
    <hyperlink ref="C36" r:id="rId38"/>
    <hyperlink ref="D36" r:id="rId39"/>
    <hyperlink ref="E36" r:id="rId40"/>
    <hyperlink ref="A37" r:id="rId41"/>
    <hyperlink ref="B37" r:id="rId42"/>
    <hyperlink ref="C37" r:id="rId43"/>
    <hyperlink ref="D37" r:id="rId44"/>
    <hyperlink ref="E37" r:id="rId45"/>
    <hyperlink ref="A39" r:id="rId46"/>
    <hyperlink ref="B39" r:id="rId47"/>
    <hyperlink ref="C39" r:id="rId48"/>
    <hyperlink ref="D39" r:id="rId49"/>
    <hyperlink ref="E39" r:id="rId50"/>
    <hyperlink ref="A46" r:id="rId51"/>
    <hyperlink ref="B46" r:id="rId52"/>
    <hyperlink ref="C46" r:id="rId53"/>
    <hyperlink ref="D46" r:id="rId54"/>
    <hyperlink ref="E46" r:id="rId55"/>
    <hyperlink ref="A47" r:id="rId56"/>
    <hyperlink ref="B47" r:id="rId57"/>
    <hyperlink ref="C47" r:id="rId58"/>
    <hyperlink ref="D47" r:id="rId59"/>
    <hyperlink ref="E47" r:id="rId60"/>
    <hyperlink ref="A49" r:id="rId61"/>
    <hyperlink ref="B49" r:id="rId62"/>
    <hyperlink ref="C49" r:id="rId63"/>
    <hyperlink ref="D49" r:id="rId64"/>
    <hyperlink ref="E49" r:id="rId65"/>
    <hyperlink ref="A59" r:id="rId66"/>
    <hyperlink ref="B59" r:id="rId67"/>
    <hyperlink ref="C59" r:id="rId68"/>
    <hyperlink ref="D59" r:id="rId69"/>
    <hyperlink ref="E59" r:id="rId70"/>
    <hyperlink ref="A60" r:id="rId71"/>
    <hyperlink ref="B60" r:id="rId72"/>
    <hyperlink ref="C60" r:id="rId73"/>
    <hyperlink ref="D60" r:id="rId74"/>
    <hyperlink ref="E60" r:id="rId75"/>
    <hyperlink ref="A62" r:id="rId76"/>
    <hyperlink ref="B62" r:id="rId77"/>
    <hyperlink ref="C62" r:id="rId78"/>
    <hyperlink ref="D62" r:id="rId79"/>
    <hyperlink ref="E62" r:id="rId80"/>
  </hyperlinks>
  <headerFooter/>
  <tableParts>
    <tablePart r:id="rId1"/>
    <tablePart r:id="rId2"/>
    <tablePart r:id="rId3"/>
    <tablePart r:id="rId4"/>
    <tablePart r:id="rId5"/>
  </tableParts>
</worksheet>
</file>

<file path=xl/worksheets/sheet43.xml><?xml version="1.0" encoding="utf-8"?>
<worksheet xmlns:r="http://schemas.openxmlformats.org/officeDocument/2006/relationships" xmlns="http://schemas.openxmlformats.org/spreadsheetml/2006/main">
  <dimension ref="A1:E5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79</v>
      </c>
      <c r="B1" s="9" t="s">
        <v>79</v>
      </c>
      <c r="C1" s="9" t="s">
        <v>79</v>
      </c>
      <c r="D1" s="9" t="s">
        <v>79</v>
      </c>
      <c r="E1" s="9" t="s">
        <v>79</v>
      </c>
    </row>
    <row r="2">
      <c r="A2" s="9" t="s">
        <v>79</v>
      </c>
      <c r="B2" s="9" t="s">
        <v>79</v>
      </c>
      <c r="C2" s="9" t="s">
        <v>79</v>
      </c>
      <c r="D2" s="9" t="s">
        <v>79</v>
      </c>
      <c r="E2" s="9" t="s">
        <v>79</v>
      </c>
    </row>
    <row r="4">
      <c r="A4" s="18" t="s">
        <v>181</v>
      </c>
      <c r="B4" s="18" t="s">
        <v>181</v>
      </c>
      <c r="C4" s="18" t="s">
        <v>181</v>
      </c>
      <c r="D4" s="18" t="s">
        <v>181</v>
      </c>
      <c r="E4" s="18" t="s">
        <v>181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196</v>
      </c>
      <c r="D7" s="17" t="s">
        <v>409</v>
      </c>
      <c r="E7" s="17">
        <v>1</v>
      </c>
    </row>
    <row r="8">
      <c r="A8" s="17" t="s">
        <v>225</v>
      </c>
      <c r="B8" s="17" t="s">
        <v>119</v>
      </c>
      <c r="C8" s="17" t="s">
        <v>196</v>
      </c>
      <c r="D8" s="17" t="s">
        <v>410</v>
      </c>
      <c r="E8" s="17">
        <v>1</v>
      </c>
    </row>
    <row r="9">
      <c r="A9" s="17" t="s">
        <v>225</v>
      </c>
      <c r="B9" s="17" t="s">
        <v>119</v>
      </c>
      <c r="C9" s="17" t="s">
        <v>196</v>
      </c>
      <c r="D9" s="17" t="s">
        <v>411</v>
      </c>
      <c r="E9" s="17">
        <v>1</v>
      </c>
    </row>
    <row r="10">
      <c r="A10" s="1" t="s">
        <v>112</v>
      </c>
      <c r="B10" s="1" t="s">
        <v>112</v>
      </c>
      <c r="C10" s="1">
        <f>SUBTOTAL(103,Elements13_4_171[Elemento])</f>
      </c>
      <c r="D10" s="1" t="s">
        <v>112</v>
      </c>
      <c r="E10" s="1">
        <f>SUBTOTAL(109,Elements13_4_171[Totais:])</f>
      </c>
    </row>
    <row r="13">
      <c r="A13" s="9" t="s">
        <v>79</v>
      </c>
      <c r="B13" s="9" t="s">
        <v>79</v>
      </c>
      <c r="C13" s="9" t="s">
        <v>79</v>
      </c>
      <c r="D13" s="9" t="s">
        <v>79</v>
      </c>
      <c r="E13" s="9" t="s">
        <v>79</v>
      </c>
    </row>
    <row r="14">
      <c r="A14" s="9" t="s">
        <v>79</v>
      </c>
      <c r="B14" s="9" t="s">
        <v>79</v>
      </c>
      <c r="C14" s="9" t="s">
        <v>79</v>
      </c>
      <c r="D14" s="9" t="s">
        <v>79</v>
      </c>
      <c r="E14" s="9" t="s">
        <v>79</v>
      </c>
    </row>
    <row r="16">
      <c r="A16" s="18" t="s">
        <v>181</v>
      </c>
      <c r="B16" s="18" t="s">
        <v>181</v>
      </c>
      <c r="C16" s="18" t="s">
        <v>181</v>
      </c>
      <c r="D16" s="18" t="s">
        <v>181</v>
      </c>
      <c r="E16" s="18" t="s">
        <v>181</v>
      </c>
    </row>
    <row r="17">
      <c r="A17" s="23" t="s">
        <v>112</v>
      </c>
      <c r="B17" s="23" t="s">
        <v>112</v>
      </c>
      <c r="C17" s="23" t="s">
        <v>112</v>
      </c>
      <c r="D17" s="23" t="s">
        <v>112</v>
      </c>
      <c r="E17" s="23" t="s">
        <v>112</v>
      </c>
    </row>
    <row r="18">
      <c r="A18" s="16" t="s">
        <v>220</v>
      </c>
      <c r="B18" s="16" t="s">
        <v>221</v>
      </c>
      <c r="C18" s="16" t="s">
        <v>222</v>
      </c>
      <c r="D18" s="16" t="s">
        <v>223</v>
      </c>
      <c r="E18" s="16" t="s">
        <v>224</v>
      </c>
    </row>
    <row r="19">
      <c r="A19" s="17" t="s">
        <v>225</v>
      </c>
      <c r="B19" s="17" t="s">
        <v>119</v>
      </c>
      <c r="C19" s="17" t="s">
        <v>197</v>
      </c>
      <c r="D19" s="17" t="s">
        <v>412</v>
      </c>
      <c r="E19" s="17">
        <v>1</v>
      </c>
    </row>
    <row r="20">
      <c r="A20" s="17" t="s">
        <v>225</v>
      </c>
      <c r="B20" s="17" t="s">
        <v>119</v>
      </c>
      <c r="C20" s="17" t="s">
        <v>197</v>
      </c>
      <c r="D20" s="17" t="s">
        <v>413</v>
      </c>
      <c r="E20" s="17">
        <v>1</v>
      </c>
    </row>
    <row r="21">
      <c r="A21" s="17" t="s">
        <v>225</v>
      </c>
      <c r="B21" s="17" t="s">
        <v>119</v>
      </c>
      <c r="C21" s="17" t="s">
        <v>197</v>
      </c>
      <c r="D21" s="17" t="s">
        <v>414</v>
      </c>
      <c r="E21" s="17">
        <v>1</v>
      </c>
    </row>
    <row r="22">
      <c r="A22" s="17" t="s">
        <v>225</v>
      </c>
      <c r="B22" s="17" t="s">
        <v>119</v>
      </c>
      <c r="C22" s="17" t="s">
        <v>197</v>
      </c>
      <c r="D22" s="17" t="s">
        <v>415</v>
      </c>
      <c r="E22" s="17">
        <v>1</v>
      </c>
    </row>
    <row r="23">
      <c r="A23" s="17" t="s">
        <v>225</v>
      </c>
      <c r="B23" s="17" t="s">
        <v>119</v>
      </c>
      <c r="C23" s="17" t="s">
        <v>197</v>
      </c>
      <c r="D23" s="17" t="s">
        <v>416</v>
      </c>
      <c r="E23" s="17">
        <v>1</v>
      </c>
    </row>
    <row r="24">
      <c r="A24" s="17" t="s">
        <v>225</v>
      </c>
      <c r="B24" s="17" t="s">
        <v>119</v>
      </c>
      <c r="C24" s="17" t="s">
        <v>197</v>
      </c>
      <c r="D24" s="17" t="s">
        <v>417</v>
      </c>
      <c r="E24" s="17">
        <v>1</v>
      </c>
    </row>
    <row r="25">
      <c r="A25" s="17" t="s">
        <v>225</v>
      </c>
      <c r="B25" s="17" t="s">
        <v>119</v>
      </c>
      <c r="C25" s="17" t="s">
        <v>197</v>
      </c>
      <c r="D25" s="17" t="s">
        <v>418</v>
      </c>
      <c r="E25" s="17">
        <v>1</v>
      </c>
    </row>
    <row r="26">
      <c r="A26" s="17" t="s">
        <v>225</v>
      </c>
      <c r="B26" s="17" t="s">
        <v>119</v>
      </c>
      <c r="C26" s="17" t="s">
        <v>197</v>
      </c>
      <c r="D26" s="17" t="s">
        <v>419</v>
      </c>
      <c r="E26" s="17">
        <v>1</v>
      </c>
    </row>
    <row r="27">
      <c r="A27" s="17" t="s">
        <v>225</v>
      </c>
      <c r="B27" s="17" t="s">
        <v>119</v>
      </c>
      <c r="C27" s="17" t="s">
        <v>197</v>
      </c>
      <c r="D27" s="17" t="s">
        <v>420</v>
      </c>
      <c r="E27" s="17">
        <v>1</v>
      </c>
    </row>
    <row r="28">
      <c r="A28" s="17" t="s">
        <v>225</v>
      </c>
      <c r="B28" s="17" t="s">
        <v>119</v>
      </c>
      <c r="C28" s="17" t="s">
        <v>197</v>
      </c>
      <c r="D28" s="17" t="s">
        <v>421</v>
      </c>
      <c r="E28" s="17">
        <v>1</v>
      </c>
    </row>
    <row r="29">
      <c r="A29" s="17" t="s">
        <v>225</v>
      </c>
      <c r="B29" s="17" t="s">
        <v>119</v>
      </c>
      <c r="C29" s="17" t="s">
        <v>197</v>
      </c>
      <c r="D29" s="17" t="s">
        <v>422</v>
      </c>
      <c r="E29" s="17">
        <v>1</v>
      </c>
    </row>
    <row r="30">
      <c r="A30" s="1" t="s">
        <v>112</v>
      </c>
      <c r="B30" s="1" t="s">
        <v>112</v>
      </c>
      <c r="C30" s="1">
        <f>SUBTOTAL(103,Elements13_4_172[Elemento])</f>
      </c>
      <c r="D30" s="1" t="s">
        <v>112</v>
      </c>
      <c r="E30" s="1">
        <f>SUBTOTAL(109,Elements13_4_172[Totais:])</f>
      </c>
    </row>
    <row r="33">
      <c r="A33" s="9" t="s">
        <v>79</v>
      </c>
      <c r="B33" s="9" t="s">
        <v>79</v>
      </c>
      <c r="C33" s="9" t="s">
        <v>79</v>
      </c>
      <c r="D33" s="9" t="s">
        <v>79</v>
      </c>
      <c r="E33" s="9" t="s">
        <v>79</v>
      </c>
    </row>
    <row r="34">
      <c r="A34" s="9" t="s">
        <v>79</v>
      </c>
      <c r="B34" s="9" t="s">
        <v>79</v>
      </c>
      <c r="C34" s="9" t="s">
        <v>79</v>
      </c>
      <c r="D34" s="9" t="s">
        <v>79</v>
      </c>
      <c r="E34" s="9" t="s">
        <v>79</v>
      </c>
    </row>
    <row r="36">
      <c r="A36" s="18" t="s">
        <v>181</v>
      </c>
      <c r="B36" s="18" t="s">
        <v>181</v>
      </c>
      <c r="C36" s="18" t="s">
        <v>181</v>
      </c>
      <c r="D36" s="18" t="s">
        <v>181</v>
      </c>
      <c r="E36" s="18" t="s">
        <v>181</v>
      </c>
    </row>
    <row r="37">
      <c r="A37" s="23" t="s">
        <v>112</v>
      </c>
      <c r="B37" s="23" t="s">
        <v>112</v>
      </c>
      <c r="C37" s="23" t="s">
        <v>112</v>
      </c>
      <c r="D37" s="23" t="s">
        <v>112</v>
      </c>
      <c r="E37" s="23" t="s">
        <v>112</v>
      </c>
    </row>
    <row r="38">
      <c r="A38" s="16" t="s">
        <v>220</v>
      </c>
      <c r="B38" s="16" t="s">
        <v>221</v>
      </c>
      <c r="C38" s="16" t="s">
        <v>222</v>
      </c>
      <c r="D38" s="16" t="s">
        <v>223</v>
      </c>
      <c r="E38" s="16" t="s">
        <v>224</v>
      </c>
    </row>
    <row r="39">
      <c r="A39" s="17" t="s">
        <v>225</v>
      </c>
      <c r="B39" s="17" t="s">
        <v>119</v>
      </c>
      <c r="C39" s="17" t="s">
        <v>198</v>
      </c>
      <c r="D39" s="17" t="s">
        <v>423</v>
      </c>
      <c r="E39" s="17">
        <v>1</v>
      </c>
    </row>
    <row r="40">
      <c r="A40" s="1" t="s">
        <v>112</v>
      </c>
      <c r="B40" s="1" t="s">
        <v>112</v>
      </c>
      <c r="C40" s="1">
        <f>SUBTOTAL(103,Elements13_4_173[Elemento])</f>
      </c>
      <c r="D40" s="1" t="s">
        <v>112</v>
      </c>
      <c r="E40" s="1">
        <f>SUBTOTAL(109,Elements13_4_173[Totais:])</f>
      </c>
    </row>
    <row r="43">
      <c r="A43" s="9" t="s">
        <v>79</v>
      </c>
      <c r="B43" s="9" t="s">
        <v>79</v>
      </c>
      <c r="C43" s="9" t="s">
        <v>79</v>
      </c>
      <c r="D43" s="9" t="s">
        <v>79</v>
      </c>
      <c r="E43" s="9" t="s">
        <v>79</v>
      </c>
    </row>
    <row r="44">
      <c r="A44" s="9" t="s">
        <v>79</v>
      </c>
      <c r="B44" s="9" t="s">
        <v>79</v>
      </c>
      <c r="C44" s="9" t="s">
        <v>79</v>
      </c>
      <c r="D44" s="9" t="s">
        <v>79</v>
      </c>
      <c r="E44" s="9" t="s">
        <v>79</v>
      </c>
    </row>
    <row r="46">
      <c r="A46" s="18" t="s">
        <v>181</v>
      </c>
      <c r="B46" s="18" t="s">
        <v>181</v>
      </c>
      <c r="C46" s="18" t="s">
        <v>181</v>
      </c>
      <c r="D46" s="18" t="s">
        <v>181</v>
      </c>
      <c r="E46" s="18" t="s">
        <v>181</v>
      </c>
    </row>
    <row r="47">
      <c r="A47" s="23" t="s">
        <v>112</v>
      </c>
      <c r="B47" s="23" t="s">
        <v>112</v>
      </c>
      <c r="C47" s="23" t="s">
        <v>112</v>
      </c>
      <c r="D47" s="23" t="s">
        <v>112</v>
      </c>
      <c r="E47" s="23" t="s">
        <v>112</v>
      </c>
    </row>
    <row r="48">
      <c r="A48" s="16" t="s">
        <v>220</v>
      </c>
      <c r="B48" s="16" t="s">
        <v>221</v>
      </c>
      <c r="C48" s="16" t="s">
        <v>222</v>
      </c>
      <c r="D48" s="16" t="s">
        <v>223</v>
      </c>
      <c r="E48" s="16" t="s">
        <v>224</v>
      </c>
    </row>
    <row r="49">
      <c r="A49" s="17" t="s">
        <v>225</v>
      </c>
      <c r="B49" s="17" t="s">
        <v>119</v>
      </c>
      <c r="C49" s="17" t="s">
        <v>199</v>
      </c>
      <c r="D49" s="17" t="s">
        <v>424</v>
      </c>
      <c r="E49" s="17">
        <v>1</v>
      </c>
    </row>
    <row r="50">
      <c r="A50" s="1" t="s">
        <v>112</v>
      </c>
      <c r="B50" s="1" t="s">
        <v>112</v>
      </c>
      <c r="C50" s="1">
        <f>SUBTOTAL(103,Elements13_4_174[Elemento])</f>
      </c>
      <c r="D50" s="1" t="s">
        <v>112</v>
      </c>
      <c r="E50" s="1">
        <f>SUBTOTAL(109,Elements13_4_174[Totais:])</f>
      </c>
    </row>
  </sheetData>
  <mergeCells>
    <mergeCell ref="A1:E2"/>
    <mergeCell ref="A4:E4"/>
    <mergeCell ref="A5:E5"/>
    <mergeCell ref="A13:E14"/>
    <mergeCell ref="A16:E16"/>
    <mergeCell ref="A17:E17"/>
    <mergeCell ref="A33:E34"/>
    <mergeCell ref="A36:E36"/>
    <mergeCell ref="A37:E37"/>
    <mergeCell ref="A43:E44"/>
    <mergeCell ref="A46:E46"/>
    <mergeCell ref="A47:E47"/>
  </mergeCells>
  <hyperlinks>
    <hyperlink ref="A1" r:id="rId5"/>
    <hyperlink ref="B1" r:id="rId6"/>
    <hyperlink ref="C1" r:id="rId7"/>
    <hyperlink ref="D1" r:id="rId8"/>
    <hyperlink ref="E1" r:id="rId9"/>
    <hyperlink ref="A2" r:id="rId10"/>
    <hyperlink ref="B2" r:id="rId11"/>
    <hyperlink ref="C2" r:id="rId12"/>
    <hyperlink ref="D2" r:id="rId13"/>
    <hyperlink ref="E2" r:id="rId14"/>
    <hyperlink ref="A4" r:id="rId15"/>
    <hyperlink ref="B4" r:id="rId16"/>
    <hyperlink ref="C4" r:id="rId17"/>
    <hyperlink ref="D4" r:id="rId18"/>
    <hyperlink ref="E4" r:id="rId19"/>
    <hyperlink ref="A13" r:id="rId20"/>
    <hyperlink ref="B13" r:id="rId21"/>
    <hyperlink ref="C13" r:id="rId22"/>
    <hyperlink ref="D13" r:id="rId23"/>
    <hyperlink ref="E13" r:id="rId24"/>
    <hyperlink ref="A14" r:id="rId25"/>
    <hyperlink ref="B14" r:id="rId26"/>
    <hyperlink ref="C14" r:id="rId27"/>
    <hyperlink ref="D14" r:id="rId28"/>
    <hyperlink ref="E14" r:id="rId29"/>
    <hyperlink ref="A16" r:id="rId30"/>
    <hyperlink ref="B16" r:id="rId31"/>
    <hyperlink ref="C16" r:id="rId32"/>
    <hyperlink ref="D16" r:id="rId33"/>
    <hyperlink ref="E16" r:id="rId34"/>
    <hyperlink ref="A33" r:id="rId35"/>
    <hyperlink ref="B33" r:id="rId36"/>
    <hyperlink ref="C33" r:id="rId37"/>
    <hyperlink ref="D33" r:id="rId38"/>
    <hyperlink ref="E33" r:id="rId39"/>
    <hyperlink ref="A34" r:id="rId40"/>
    <hyperlink ref="B34" r:id="rId41"/>
    <hyperlink ref="C34" r:id="rId42"/>
    <hyperlink ref="D34" r:id="rId43"/>
    <hyperlink ref="E34" r:id="rId44"/>
    <hyperlink ref="A36" r:id="rId45"/>
    <hyperlink ref="B36" r:id="rId46"/>
    <hyperlink ref="C36" r:id="rId47"/>
    <hyperlink ref="D36" r:id="rId48"/>
    <hyperlink ref="E36" r:id="rId49"/>
    <hyperlink ref="A43" r:id="rId50"/>
    <hyperlink ref="B43" r:id="rId51"/>
    <hyperlink ref="C43" r:id="rId52"/>
    <hyperlink ref="D43" r:id="rId53"/>
    <hyperlink ref="E43" r:id="rId54"/>
    <hyperlink ref="A44" r:id="rId55"/>
    <hyperlink ref="B44" r:id="rId56"/>
    <hyperlink ref="C44" r:id="rId57"/>
    <hyperlink ref="D44" r:id="rId58"/>
    <hyperlink ref="E44" r:id="rId59"/>
    <hyperlink ref="A46" r:id="rId60"/>
    <hyperlink ref="B46" r:id="rId61"/>
    <hyperlink ref="C46" r:id="rId62"/>
    <hyperlink ref="D46" r:id="rId63"/>
    <hyperlink ref="E46" r:id="rId64"/>
  </hyperlinks>
  <headerFooter/>
  <tableParts>
    <tablePart r:id="rId1"/>
    <tablePart r:id="rId2"/>
    <tablePart r:id="rId3"/>
    <tablePart r:id="rId4"/>
  </tableParts>
</worksheet>
</file>

<file path=xl/worksheets/sheet44.xml><?xml version="1.0" encoding="utf-8"?>
<worksheet xmlns:r="http://schemas.openxmlformats.org/officeDocument/2006/relationships" xmlns="http://schemas.openxmlformats.org/spreadsheetml/2006/main">
  <dimension ref="A1:E2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83</v>
      </c>
      <c r="B1" s="9" t="s">
        <v>83</v>
      </c>
      <c r="C1" s="9" t="s">
        <v>83</v>
      </c>
      <c r="D1" s="9" t="s">
        <v>83</v>
      </c>
      <c r="E1" s="9" t="s">
        <v>83</v>
      </c>
    </row>
    <row r="2">
      <c r="A2" s="9" t="s">
        <v>83</v>
      </c>
      <c r="B2" s="9" t="s">
        <v>83</v>
      </c>
      <c r="C2" s="9" t="s">
        <v>83</v>
      </c>
      <c r="D2" s="9" t="s">
        <v>83</v>
      </c>
      <c r="E2" s="9" t="s">
        <v>83</v>
      </c>
    </row>
    <row r="4">
      <c r="A4" s="18" t="s">
        <v>200</v>
      </c>
      <c r="B4" s="18" t="s">
        <v>200</v>
      </c>
      <c r="C4" s="18" t="s">
        <v>200</v>
      </c>
      <c r="D4" s="18" t="s">
        <v>200</v>
      </c>
      <c r="E4" s="18" t="s">
        <v>200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202</v>
      </c>
      <c r="D7" s="17" t="s">
        <v>425</v>
      </c>
      <c r="E7" s="17">
        <v>0.41579173983195894</v>
      </c>
    </row>
    <row r="8">
      <c r="A8" s="17" t="s">
        <v>225</v>
      </c>
      <c r="B8" s="17" t="s">
        <v>119</v>
      </c>
      <c r="C8" s="17" t="s">
        <v>202</v>
      </c>
      <c r="D8" s="17" t="s">
        <v>426</v>
      </c>
      <c r="E8" s="17">
        <v>0.01131963137077893</v>
      </c>
    </row>
    <row r="9">
      <c r="A9" s="17" t="s">
        <v>225</v>
      </c>
      <c r="B9" s="17" t="s">
        <v>119</v>
      </c>
      <c r="C9" s="17" t="s">
        <v>202</v>
      </c>
      <c r="D9" s="17" t="s">
        <v>427</v>
      </c>
      <c r="E9" s="17">
        <v>0.4636372516600355</v>
      </c>
    </row>
    <row r="10">
      <c r="A10" s="17" t="s">
        <v>225</v>
      </c>
      <c r="B10" s="17" t="s">
        <v>119</v>
      </c>
      <c r="C10" s="17" t="s">
        <v>202</v>
      </c>
      <c r="D10" s="17" t="s">
        <v>428</v>
      </c>
      <c r="E10" s="17">
        <v>1.196742599320415</v>
      </c>
    </row>
    <row r="11">
      <c r="A11" s="17" t="s">
        <v>225</v>
      </c>
      <c r="B11" s="17" t="s">
        <v>119</v>
      </c>
      <c r="C11" s="17" t="s">
        <v>202</v>
      </c>
      <c r="D11" s="17" t="s">
        <v>429</v>
      </c>
      <c r="E11" s="17">
        <v>2.0985595592466577</v>
      </c>
    </row>
    <row r="12">
      <c r="A12" s="17" t="s">
        <v>225</v>
      </c>
      <c r="B12" s="17" t="s">
        <v>119</v>
      </c>
      <c r="C12" s="17" t="s">
        <v>202</v>
      </c>
      <c r="D12" s="17" t="s">
        <v>430</v>
      </c>
      <c r="E12" s="17">
        <v>0.92678749095207436</v>
      </c>
    </row>
    <row r="13">
      <c r="A13" s="17" t="s">
        <v>225</v>
      </c>
      <c r="B13" s="17" t="s">
        <v>119</v>
      </c>
      <c r="C13" s="17" t="s">
        <v>202</v>
      </c>
      <c r="D13" s="17" t="s">
        <v>431</v>
      </c>
      <c r="E13" s="17">
        <v>41.203135003728761</v>
      </c>
    </row>
    <row r="14">
      <c r="A14" s="17" t="s">
        <v>225</v>
      </c>
      <c r="B14" s="17" t="s">
        <v>119</v>
      </c>
      <c r="C14" s="17" t="s">
        <v>202</v>
      </c>
      <c r="D14" s="17" t="s">
        <v>432</v>
      </c>
      <c r="E14" s="17">
        <v>0.38243742048556073</v>
      </c>
    </row>
    <row r="15">
      <c r="A15" s="17" t="s">
        <v>225</v>
      </c>
      <c r="B15" s="17" t="s">
        <v>119</v>
      </c>
      <c r="C15" s="17" t="s">
        <v>202</v>
      </c>
      <c r="D15" s="17" t="s">
        <v>433</v>
      </c>
      <c r="E15" s="17">
        <v>1.0375547429045697</v>
      </c>
    </row>
    <row r="16">
      <c r="A16" s="17" t="s">
        <v>225</v>
      </c>
      <c r="B16" s="17" t="s">
        <v>119</v>
      </c>
      <c r="C16" s="17" t="s">
        <v>202</v>
      </c>
      <c r="D16" s="17" t="s">
        <v>434</v>
      </c>
      <c r="E16" s="17">
        <v>0.49699157100643315</v>
      </c>
    </row>
    <row r="17">
      <c r="A17" s="17" t="s">
        <v>225</v>
      </c>
      <c r="B17" s="17" t="s">
        <v>119</v>
      </c>
      <c r="C17" s="17" t="s">
        <v>202</v>
      </c>
      <c r="D17" s="17" t="s">
        <v>435</v>
      </c>
      <c r="E17" s="17">
        <v>0.011699999999999506</v>
      </c>
    </row>
    <row r="18">
      <c r="A18" s="17" t="s">
        <v>225</v>
      </c>
      <c r="B18" s="17" t="s">
        <v>119</v>
      </c>
      <c r="C18" s="17" t="s">
        <v>202</v>
      </c>
      <c r="D18" s="17" t="s">
        <v>436</v>
      </c>
      <c r="E18" s="17">
        <v>1.1633882799740625</v>
      </c>
    </row>
    <row r="19">
      <c r="A19" s="17" t="s">
        <v>225</v>
      </c>
      <c r="B19" s="17" t="s">
        <v>119</v>
      </c>
      <c r="C19" s="17" t="s">
        <v>202</v>
      </c>
      <c r="D19" s="17" t="s">
        <v>437</v>
      </c>
      <c r="E19" s="17">
        <v>4.49701364440204</v>
      </c>
    </row>
    <row r="20">
      <c r="A20" s="17" t="s">
        <v>225</v>
      </c>
      <c r="B20" s="17" t="s">
        <v>119</v>
      </c>
      <c r="C20" s="17" t="s">
        <v>202</v>
      </c>
      <c r="D20" s="17" t="s">
        <v>438</v>
      </c>
      <c r="E20" s="17">
        <v>0.39894713707062107</v>
      </c>
    </row>
    <row r="21">
      <c r="A21" s="17" t="s">
        <v>225</v>
      </c>
      <c r="B21" s="17" t="s">
        <v>119</v>
      </c>
      <c r="C21" s="17" t="s">
        <v>202</v>
      </c>
      <c r="D21" s="17" t="s">
        <v>439</v>
      </c>
      <c r="E21" s="17">
        <v>0.4804818544213732</v>
      </c>
    </row>
    <row r="22">
      <c r="A22" s="17" t="s">
        <v>225</v>
      </c>
      <c r="B22" s="17" t="s">
        <v>119</v>
      </c>
      <c r="C22" s="17" t="s">
        <v>202</v>
      </c>
      <c r="D22" s="17" t="s">
        <v>440</v>
      </c>
      <c r="E22" s="17">
        <v>0.011700000000000994</v>
      </c>
    </row>
    <row r="23">
      <c r="A23" s="17" t="s">
        <v>225</v>
      </c>
      <c r="B23" s="17" t="s">
        <v>119</v>
      </c>
      <c r="C23" s="17" t="s">
        <v>202</v>
      </c>
      <c r="D23" s="17" t="s">
        <v>441</v>
      </c>
      <c r="E23" s="17">
        <v>1.0944361009803885</v>
      </c>
    </row>
    <row r="24">
      <c r="A24" s="17" t="s">
        <v>225</v>
      </c>
      <c r="B24" s="17" t="s">
        <v>119</v>
      </c>
      <c r="C24" s="17" t="s">
        <v>202</v>
      </c>
      <c r="D24" s="17" t="s">
        <v>442</v>
      </c>
      <c r="E24" s="17">
        <v>4.8269171289347295</v>
      </c>
    </row>
    <row r="25">
      <c r="A25" s="17" t="s">
        <v>225</v>
      </c>
      <c r="B25" s="17" t="s">
        <v>119</v>
      </c>
      <c r="C25" s="17" t="s">
        <v>202</v>
      </c>
      <c r="D25" s="17" t="s">
        <v>443</v>
      </c>
      <c r="E25" s="17">
        <v>1.2071734234919247</v>
      </c>
    </row>
    <row r="26">
      <c r="A26" s="17" t="s">
        <v>225</v>
      </c>
      <c r="B26" s="17" t="s">
        <v>119</v>
      </c>
      <c r="C26" s="17" t="s">
        <v>202</v>
      </c>
      <c r="D26" s="17" t="s">
        <v>444</v>
      </c>
      <c r="E26" s="17">
        <v>2.1388776414841626</v>
      </c>
    </row>
    <row r="27">
      <c r="A27" s="17" t="s">
        <v>225</v>
      </c>
      <c r="B27" s="17" t="s">
        <v>119</v>
      </c>
      <c r="C27" s="17" t="s">
        <v>202</v>
      </c>
      <c r="D27" s="17" t="s">
        <v>445</v>
      </c>
      <c r="E27" s="17">
        <v>1.2634400480636272</v>
      </c>
    </row>
    <row r="28">
      <c r="A28" s="1" t="s">
        <v>112</v>
      </c>
      <c r="B28" s="1" t="s">
        <v>112</v>
      </c>
      <c r="C28" s="1">
        <f>SUBTOTAL(103,Elements13_4_181[Elemento])</f>
      </c>
      <c r="D28" s="1" t="s">
        <v>112</v>
      </c>
      <c r="E28" s="1">
        <f>SUBTOTAL(109,Elements13_4_181[Totais:])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5.xml><?xml version="1.0" encoding="utf-8"?>
<worksheet xmlns:r="http://schemas.openxmlformats.org/officeDocument/2006/relationships" xmlns="http://schemas.openxmlformats.org/spreadsheetml/2006/main">
  <dimension ref="A1:E11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87</v>
      </c>
      <c r="B1" s="9" t="s">
        <v>87</v>
      </c>
      <c r="C1" s="9" t="s">
        <v>87</v>
      </c>
      <c r="D1" s="9" t="s">
        <v>87</v>
      </c>
      <c r="E1" s="9" t="s">
        <v>87</v>
      </c>
    </row>
    <row r="2">
      <c r="A2" s="9" t="s">
        <v>87</v>
      </c>
      <c r="B2" s="9" t="s">
        <v>87</v>
      </c>
      <c r="C2" s="9" t="s">
        <v>87</v>
      </c>
      <c r="D2" s="9" t="s">
        <v>87</v>
      </c>
      <c r="E2" s="9" t="s">
        <v>87</v>
      </c>
    </row>
    <row r="4">
      <c r="A4" s="18" t="s">
        <v>204</v>
      </c>
      <c r="B4" s="18" t="s">
        <v>204</v>
      </c>
      <c r="C4" s="18" t="s">
        <v>204</v>
      </c>
      <c r="D4" s="18" t="s">
        <v>204</v>
      </c>
      <c r="E4" s="18" t="s">
        <v>204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207</v>
      </c>
      <c r="D7" s="17" t="s">
        <v>446</v>
      </c>
      <c r="E7" s="17">
        <v>1</v>
      </c>
    </row>
    <row r="8">
      <c r="A8" s="17" t="s">
        <v>225</v>
      </c>
      <c r="B8" s="17" t="s">
        <v>119</v>
      </c>
      <c r="C8" s="17" t="s">
        <v>207</v>
      </c>
      <c r="D8" s="17" t="s">
        <v>447</v>
      </c>
      <c r="E8" s="17">
        <v>1</v>
      </c>
    </row>
    <row r="9">
      <c r="A9" s="17" t="s">
        <v>225</v>
      </c>
      <c r="B9" s="17" t="s">
        <v>119</v>
      </c>
      <c r="C9" s="17" t="s">
        <v>207</v>
      </c>
      <c r="D9" s="17" t="s">
        <v>448</v>
      </c>
      <c r="E9" s="17">
        <v>1</v>
      </c>
    </row>
    <row r="10">
      <c r="A10" s="17" t="s">
        <v>225</v>
      </c>
      <c r="B10" s="17" t="s">
        <v>119</v>
      </c>
      <c r="C10" s="17" t="s">
        <v>207</v>
      </c>
      <c r="D10" s="17" t="s">
        <v>449</v>
      </c>
      <c r="E10" s="17">
        <v>1</v>
      </c>
    </row>
    <row r="11">
      <c r="A11" s="1" t="s">
        <v>112</v>
      </c>
      <c r="B11" s="1" t="s">
        <v>112</v>
      </c>
      <c r="C11" s="1">
        <f>SUBTOTAL(103,Elements13_4_191[Elemento])</f>
      </c>
      <c r="D11" s="1" t="s">
        <v>112</v>
      </c>
      <c r="E11" s="1">
        <f>SUBTOTAL(109,Elements13_4_191[Totais:])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6.xml><?xml version="1.0" encoding="utf-8"?>
<worksheet xmlns:r="http://schemas.openxmlformats.org/officeDocument/2006/relationships" xmlns="http://schemas.openxmlformats.org/spreadsheetml/2006/main">
  <dimension ref="A1:E1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91</v>
      </c>
      <c r="B1" s="9" t="s">
        <v>91</v>
      </c>
      <c r="C1" s="9" t="s">
        <v>91</v>
      </c>
      <c r="D1" s="9" t="s">
        <v>91</v>
      </c>
      <c r="E1" s="9" t="s">
        <v>91</v>
      </c>
    </row>
    <row r="2">
      <c r="A2" s="9" t="s">
        <v>91</v>
      </c>
      <c r="B2" s="9" t="s">
        <v>91</v>
      </c>
      <c r="C2" s="9" t="s">
        <v>91</v>
      </c>
      <c r="D2" s="9" t="s">
        <v>91</v>
      </c>
      <c r="E2" s="9" t="s">
        <v>91</v>
      </c>
    </row>
    <row r="4">
      <c r="A4" s="18" t="s">
        <v>173</v>
      </c>
      <c r="B4" s="18" t="s">
        <v>173</v>
      </c>
      <c r="C4" s="18" t="s">
        <v>173</v>
      </c>
      <c r="D4" s="18" t="s">
        <v>173</v>
      </c>
      <c r="E4" s="18" t="s">
        <v>173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210</v>
      </c>
      <c r="D7" s="17" t="s">
        <v>450</v>
      </c>
      <c r="E7" s="17">
        <v>1</v>
      </c>
    </row>
    <row r="8">
      <c r="A8" s="17" t="s">
        <v>225</v>
      </c>
      <c r="B8" s="17" t="s">
        <v>119</v>
      </c>
      <c r="C8" s="17" t="s">
        <v>210</v>
      </c>
      <c r="D8" s="17" t="s">
        <v>451</v>
      </c>
      <c r="E8" s="17">
        <v>1</v>
      </c>
    </row>
    <row r="9">
      <c r="A9" s="17" t="s">
        <v>225</v>
      </c>
      <c r="B9" s="17" t="s">
        <v>119</v>
      </c>
      <c r="C9" s="17" t="s">
        <v>210</v>
      </c>
      <c r="D9" s="17" t="s">
        <v>452</v>
      </c>
      <c r="E9" s="17">
        <v>1</v>
      </c>
    </row>
    <row r="10">
      <c r="A10" s="17" t="s">
        <v>225</v>
      </c>
      <c r="B10" s="17" t="s">
        <v>119</v>
      </c>
      <c r="C10" s="17" t="s">
        <v>210</v>
      </c>
      <c r="D10" s="17" t="s">
        <v>453</v>
      </c>
      <c r="E10" s="17">
        <v>1</v>
      </c>
    </row>
    <row r="11">
      <c r="A11" s="17" t="s">
        <v>225</v>
      </c>
      <c r="B11" s="17" t="s">
        <v>119</v>
      </c>
      <c r="C11" s="17" t="s">
        <v>210</v>
      </c>
      <c r="D11" s="17" t="s">
        <v>454</v>
      </c>
      <c r="E11" s="17">
        <v>1</v>
      </c>
    </row>
    <row r="12">
      <c r="A12" s="17" t="s">
        <v>225</v>
      </c>
      <c r="B12" s="17" t="s">
        <v>119</v>
      </c>
      <c r="C12" s="17" t="s">
        <v>210</v>
      </c>
      <c r="D12" s="17" t="s">
        <v>455</v>
      </c>
      <c r="E12" s="17">
        <v>1</v>
      </c>
    </row>
    <row r="13">
      <c r="A13" s="17" t="s">
        <v>225</v>
      </c>
      <c r="B13" s="17" t="s">
        <v>119</v>
      </c>
      <c r="C13" s="17" t="s">
        <v>210</v>
      </c>
      <c r="D13" s="17" t="s">
        <v>456</v>
      </c>
      <c r="E13" s="17">
        <v>1</v>
      </c>
    </row>
    <row r="14">
      <c r="A14" s="17" t="s">
        <v>225</v>
      </c>
      <c r="B14" s="17" t="s">
        <v>119</v>
      </c>
      <c r="C14" s="17" t="s">
        <v>210</v>
      </c>
      <c r="D14" s="17" t="s">
        <v>457</v>
      </c>
      <c r="E14" s="17">
        <v>1</v>
      </c>
    </row>
    <row r="15">
      <c r="A15" s="17" t="s">
        <v>225</v>
      </c>
      <c r="B15" s="17" t="s">
        <v>119</v>
      </c>
      <c r="C15" s="17" t="s">
        <v>210</v>
      </c>
      <c r="D15" s="17" t="s">
        <v>458</v>
      </c>
      <c r="E15" s="17">
        <v>1</v>
      </c>
    </row>
    <row r="16">
      <c r="A16" s="17" t="s">
        <v>225</v>
      </c>
      <c r="B16" s="17" t="s">
        <v>119</v>
      </c>
      <c r="C16" s="17" t="s">
        <v>210</v>
      </c>
      <c r="D16" s="17" t="s">
        <v>459</v>
      </c>
      <c r="E16" s="17">
        <v>1</v>
      </c>
    </row>
    <row r="17">
      <c r="A17" s="1" t="s">
        <v>112</v>
      </c>
      <c r="B17" s="1" t="s">
        <v>112</v>
      </c>
      <c r="C17" s="1">
        <f>SUBTOTAL(103,Elements13_4_201[Elemento])</f>
      </c>
      <c r="D17" s="1" t="s">
        <v>112</v>
      </c>
      <c r="E17" s="1">
        <f>SUBTOTAL(109,Elements13_4_201[Totais:])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7.xml><?xml version="1.0" encoding="utf-8"?>
<worksheet xmlns:r="http://schemas.openxmlformats.org/officeDocument/2006/relationships" xmlns="http://schemas.openxmlformats.org/spreadsheetml/2006/main">
  <dimension ref="A1:E37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94</v>
      </c>
      <c r="B1" s="9" t="s">
        <v>94</v>
      </c>
      <c r="C1" s="9" t="s">
        <v>94</v>
      </c>
      <c r="D1" s="9" t="s">
        <v>94</v>
      </c>
      <c r="E1" s="9" t="s">
        <v>94</v>
      </c>
    </row>
    <row r="2">
      <c r="A2" s="9" t="s">
        <v>94</v>
      </c>
      <c r="B2" s="9" t="s">
        <v>94</v>
      </c>
      <c r="C2" s="9" t="s">
        <v>94</v>
      </c>
      <c r="D2" s="9" t="s">
        <v>94</v>
      </c>
      <c r="E2" s="9" t="s">
        <v>94</v>
      </c>
    </row>
    <row r="4">
      <c r="A4" s="18" t="s">
        <v>212</v>
      </c>
      <c r="B4" s="18" t="s">
        <v>212</v>
      </c>
      <c r="C4" s="18" t="s">
        <v>212</v>
      </c>
      <c r="D4" s="18" t="s">
        <v>212</v>
      </c>
      <c r="E4" s="18" t="s">
        <v>212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207</v>
      </c>
      <c r="D7" s="17" t="s">
        <v>460</v>
      </c>
      <c r="E7" s="17">
        <v>1</v>
      </c>
    </row>
    <row r="8">
      <c r="A8" s="17" t="s">
        <v>225</v>
      </c>
      <c r="B8" s="17" t="s">
        <v>119</v>
      </c>
      <c r="C8" s="17" t="s">
        <v>207</v>
      </c>
      <c r="D8" s="17" t="s">
        <v>461</v>
      </c>
      <c r="E8" s="17">
        <v>1</v>
      </c>
    </row>
    <row r="9">
      <c r="A9" s="17" t="s">
        <v>225</v>
      </c>
      <c r="B9" s="17" t="s">
        <v>119</v>
      </c>
      <c r="C9" s="17" t="s">
        <v>207</v>
      </c>
      <c r="D9" s="17" t="s">
        <v>462</v>
      </c>
      <c r="E9" s="17">
        <v>1</v>
      </c>
    </row>
    <row r="10">
      <c r="A10" s="17" t="s">
        <v>225</v>
      </c>
      <c r="B10" s="17" t="s">
        <v>119</v>
      </c>
      <c r="C10" s="17" t="s">
        <v>207</v>
      </c>
      <c r="D10" s="17" t="s">
        <v>463</v>
      </c>
      <c r="E10" s="17">
        <v>1</v>
      </c>
    </row>
    <row r="11">
      <c r="A11" s="17" t="s">
        <v>225</v>
      </c>
      <c r="B11" s="17" t="s">
        <v>119</v>
      </c>
      <c r="C11" s="17" t="s">
        <v>207</v>
      </c>
      <c r="D11" s="17" t="s">
        <v>464</v>
      </c>
      <c r="E11" s="17">
        <v>1</v>
      </c>
    </row>
    <row r="12">
      <c r="A12" s="17" t="s">
        <v>225</v>
      </c>
      <c r="B12" s="17" t="s">
        <v>119</v>
      </c>
      <c r="C12" s="17" t="s">
        <v>207</v>
      </c>
      <c r="D12" s="17" t="s">
        <v>465</v>
      </c>
      <c r="E12" s="17">
        <v>1</v>
      </c>
    </row>
    <row r="13">
      <c r="A13" s="17" t="s">
        <v>225</v>
      </c>
      <c r="B13" s="17" t="s">
        <v>119</v>
      </c>
      <c r="C13" s="17" t="s">
        <v>207</v>
      </c>
      <c r="D13" s="17" t="s">
        <v>466</v>
      </c>
      <c r="E13" s="17">
        <v>1</v>
      </c>
    </row>
    <row r="14">
      <c r="A14" s="17" t="s">
        <v>225</v>
      </c>
      <c r="B14" s="17" t="s">
        <v>119</v>
      </c>
      <c r="C14" s="17" t="s">
        <v>207</v>
      </c>
      <c r="D14" s="17" t="s">
        <v>467</v>
      </c>
      <c r="E14" s="17">
        <v>1</v>
      </c>
    </row>
    <row r="15">
      <c r="A15" s="17" t="s">
        <v>225</v>
      </c>
      <c r="B15" s="17" t="s">
        <v>119</v>
      </c>
      <c r="C15" s="17" t="s">
        <v>207</v>
      </c>
      <c r="D15" s="17" t="s">
        <v>468</v>
      </c>
      <c r="E15" s="17">
        <v>1</v>
      </c>
    </row>
    <row r="16">
      <c r="A16" s="17" t="s">
        <v>225</v>
      </c>
      <c r="B16" s="17" t="s">
        <v>119</v>
      </c>
      <c r="C16" s="17" t="s">
        <v>207</v>
      </c>
      <c r="D16" s="17" t="s">
        <v>469</v>
      </c>
      <c r="E16" s="17">
        <v>1</v>
      </c>
    </row>
    <row r="17">
      <c r="A17" s="17" t="s">
        <v>225</v>
      </c>
      <c r="B17" s="17" t="s">
        <v>119</v>
      </c>
      <c r="C17" s="17" t="s">
        <v>207</v>
      </c>
      <c r="D17" s="17" t="s">
        <v>470</v>
      </c>
      <c r="E17" s="17">
        <v>1</v>
      </c>
    </row>
    <row r="18">
      <c r="A18" s="17" t="s">
        <v>225</v>
      </c>
      <c r="B18" s="17" t="s">
        <v>119</v>
      </c>
      <c r="C18" s="17" t="s">
        <v>207</v>
      </c>
      <c r="D18" s="17" t="s">
        <v>471</v>
      </c>
      <c r="E18" s="17">
        <v>1</v>
      </c>
    </row>
    <row r="19">
      <c r="A19" s="17" t="s">
        <v>225</v>
      </c>
      <c r="B19" s="17" t="s">
        <v>119</v>
      </c>
      <c r="C19" s="17" t="s">
        <v>207</v>
      </c>
      <c r="D19" s="17" t="s">
        <v>472</v>
      </c>
      <c r="E19" s="17">
        <v>1</v>
      </c>
    </row>
    <row r="20">
      <c r="A20" s="17" t="s">
        <v>225</v>
      </c>
      <c r="B20" s="17" t="s">
        <v>119</v>
      </c>
      <c r="C20" s="17" t="s">
        <v>207</v>
      </c>
      <c r="D20" s="17" t="s">
        <v>473</v>
      </c>
      <c r="E20" s="17">
        <v>1</v>
      </c>
    </row>
    <row r="21">
      <c r="A21" s="17" t="s">
        <v>225</v>
      </c>
      <c r="B21" s="17" t="s">
        <v>119</v>
      </c>
      <c r="C21" s="17" t="s">
        <v>207</v>
      </c>
      <c r="D21" s="17" t="s">
        <v>474</v>
      </c>
      <c r="E21" s="17">
        <v>1</v>
      </c>
    </row>
    <row r="22">
      <c r="A22" s="17" t="s">
        <v>225</v>
      </c>
      <c r="B22" s="17" t="s">
        <v>119</v>
      </c>
      <c r="C22" s="17" t="s">
        <v>207</v>
      </c>
      <c r="D22" s="17" t="s">
        <v>475</v>
      </c>
      <c r="E22" s="17">
        <v>1</v>
      </c>
    </row>
    <row r="23">
      <c r="A23" s="17" t="s">
        <v>225</v>
      </c>
      <c r="B23" s="17" t="s">
        <v>119</v>
      </c>
      <c r="C23" s="17" t="s">
        <v>207</v>
      </c>
      <c r="D23" s="17" t="s">
        <v>476</v>
      </c>
      <c r="E23" s="17">
        <v>1</v>
      </c>
    </row>
    <row r="24">
      <c r="A24" s="17" t="s">
        <v>225</v>
      </c>
      <c r="B24" s="17" t="s">
        <v>119</v>
      </c>
      <c r="C24" s="17" t="s">
        <v>207</v>
      </c>
      <c r="D24" s="17" t="s">
        <v>477</v>
      </c>
      <c r="E24" s="17">
        <v>1</v>
      </c>
    </row>
    <row r="25">
      <c r="A25" s="17" t="s">
        <v>225</v>
      </c>
      <c r="B25" s="17" t="s">
        <v>119</v>
      </c>
      <c r="C25" s="17" t="s">
        <v>207</v>
      </c>
      <c r="D25" s="17" t="s">
        <v>478</v>
      </c>
      <c r="E25" s="17">
        <v>1</v>
      </c>
    </row>
    <row r="26">
      <c r="A26" s="17" t="s">
        <v>225</v>
      </c>
      <c r="B26" s="17" t="s">
        <v>119</v>
      </c>
      <c r="C26" s="17" t="s">
        <v>207</v>
      </c>
      <c r="D26" s="17" t="s">
        <v>479</v>
      </c>
      <c r="E26" s="17">
        <v>1</v>
      </c>
    </row>
    <row r="27">
      <c r="A27" s="17" t="s">
        <v>225</v>
      </c>
      <c r="B27" s="17" t="s">
        <v>119</v>
      </c>
      <c r="C27" s="17" t="s">
        <v>207</v>
      </c>
      <c r="D27" s="17" t="s">
        <v>480</v>
      </c>
      <c r="E27" s="17">
        <v>1</v>
      </c>
    </row>
    <row r="28">
      <c r="A28" s="17" t="s">
        <v>225</v>
      </c>
      <c r="B28" s="17" t="s">
        <v>119</v>
      </c>
      <c r="C28" s="17" t="s">
        <v>207</v>
      </c>
      <c r="D28" s="17" t="s">
        <v>481</v>
      </c>
      <c r="E28" s="17">
        <v>1</v>
      </c>
    </row>
    <row r="29">
      <c r="A29" s="17" t="s">
        <v>225</v>
      </c>
      <c r="B29" s="17" t="s">
        <v>119</v>
      </c>
      <c r="C29" s="17" t="s">
        <v>207</v>
      </c>
      <c r="D29" s="17" t="s">
        <v>482</v>
      </c>
      <c r="E29" s="17">
        <v>1</v>
      </c>
    </row>
    <row r="30">
      <c r="A30" s="17" t="s">
        <v>225</v>
      </c>
      <c r="B30" s="17" t="s">
        <v>119</v>
      </c>
      <c r="C30" s="17" t="s">
        <v>207</v>
      </c>
      <c r="D30" s="17" t="s">
        <v>483</v>
      </c>
      <c r="E30" s="17">
        <v>1</v>
      </c>
    </row>
    <row r="31">
      <c r="A31" s="17" t="s">
        <v>225</v>
      </c>
      <c r="B31" s="17" t="s">
        <v>119</v>
      </c>
      <c r="C31" s="17" t="s">
        <v>207</v>
      </c>
      <c r="D31" s="17" t="s">
        <v>484</v>
      </c>
      <c r="E31" s="17">
        <v>1</v>
      </c>
    </row>
    <row r="32">
      <c r="A32" s="17" t="s">
        <v>225</v>
      </c>
      <c r="B32" s="17" t="s">
        <v>119</v>
      </c>
      <c r="C32" s="17" t="s">
        <v>207</v>
      </c>
      <c r="D32" s="17" t="s">
        <v>485</v>
      </c>
      <c r="E32" s="17">
        <v>1</v>
      </c>
    </row>
    <row r="33">
      <c r="A33" s="17" t="s">
        <v>225</v>
      </c>
      <c r="B33" s="17" t="s">
        <v>119</v>
      </c>
      <c r="C33" s="17" t="s">
        <v>207</v>
      </c>
      <c r="D33" s="17" t="s">
        <v>486</v>
      </c>
      <c r="E33" s="17">
        <v>1</v>
      </c>
    </row>
    <row r="34">
      <c r="A34" s="17" t="s">
        <v>225</v>
      </c>
      <c r="B34" s="17" t="s">
        <v>119</v>
      </c>
      <c r="C34" s="17" t="s">
        <v>207</v>
      </c>
      <c r="D34" s="17" t="s">
        <v>487</v>
      </c>
      <c r="E34" s="17">
        <v>1</v>
      </c>
    </row>
    <row r="35">
      <c r="A35" s="17" t="s">
        <v>225</v>
      </c>
      <c r="B35" s="17" t="s">
        <v>119</v>
      </c>
      <c r="C35" s="17" t="s">
        <v>207</v>
      </c>
      <c r="D35" s="17" t="s">
        <v>488</v>
      </c>
      <c r="E35" s="17">
        <v>1</v>
      </c>
    </row>
    <row r="36">
      <c r="A36" s="17" t="s">
        <v>225</v>
      </c>
      <c r="B36" s="17" t="s">
        <v>119</v>
      </c>
      <c r="C36" s="17" t="s">
        <v>207</v>
      </c>
      <c r="D36" s="17" t="s">
        <v>489</v>
      </c>
      <c r="E36" s="17">
        <v>1</v>
      </c>
    </row>
    <row r="37">
      <c r="A37" s="1" t="s">
        <v>112</v>
      </c>
      <c r="B37" s="1" t="s">
        <v>112</v>
      </c>
      <c r="C37" s="1">
        <f>SUBTOTAL(103,Elements13_4_211[Elemento])</f>
      </c>
      <c r="D37" s="1" t="s">
        <v>112</v>
      </c>
      <c r="E37" s="1">
        <f>SUBTOTAL(109,Elements13_4_211[Totais:])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8.xml><?xml version="1.0" encoding="utf-8"?>
<worksheet xmlns:r="http://schemas.openxmlformats.org/officeDocument/2006/relationships" xmlns="http://schemas.openxmlformats.org/spreadsheetml/2006/main">
  <dimension ref="A1:E9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98</v>
      </c>
      <c r="B1" s="9" t="s">
        <v>98</v>
      </c>
      <c r="C1" s="9" t="s">
        <v>98</v>
      </c>
      <c r="D1" s="9" t="s">
        <v>98</v>
      </c>
      <c r="E1" s="9" t="s">
        <v>98</v>
      </c>
    </row>
    <row r="2">
      <c r="A2" s="9" t="s">
        <v>98</v>
      </c>
      <c r="B2" s="9" t="s">
        <v>98</v>
      </c>
      <c r="C2" s="9" t="s">
        <v>98</v>
      </c>
      <c r="D2" s="9" t="s">
        <v>98</v>
      </c>
      <c r="E2" s="9" t="s">
        <v>98</v>
      </c>
    </row>
    <row r="4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216</v>
      </c>
      <c r="D7" s="17" t="s">
        <v>490</v>
      </c>
      <c r="E7" s="17">
        <v>1</v>
      </c>
    </row>
    <row r="8">
      <c r="A8" s="17" t="s">
        <v>225</v>
      </c>
      <c r="B8" s="17" t="s">
        <v>119</v>
      </c>
      <c r="C8" s="17" t="s">
        <v>216</v>
      </c>
      <c r="D8" s="17" t="s">
        <v>491</v>
      </c>
      <c r="E8" s="17">
        <v>1</v>
      </c>
    </row>
    <row r="9">
      <c r="A9" s="1" t="s">
        <v>112</v>
      </c>
      <c r="B9" s="1" t="s">
        <v>112</v>
      </c>
      <c r="C9" s="1">
        <f>SUBTOTAL(103,Elements13_4_221[Elemento])</f>
      </c>
      <c r="D9" s="1" t="s">
        <v>112</v>
      </c>
      <c r="E9" s="1">
        <f>SUBTOTAL(109,Elements13_4_221[Totais:])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49.xml><?xml version="1.0" encoding="utf-8"?>
<worksheet xmlns:r="http://schemas.openxmlformats.org/officeDocument/2006/relationships" xmlns="http://schemas.openxmlformats.org/spreadsheetml/2006/main">
  <dimension ref="A1:E8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101</v>
      </c>
      <c r="B1" s="9" t="s">
        <v>101</v>
      </c>
      <c r="C1" s="9" t="s">
        <v>101</v>
      </c>
      <c r="D1" s="9" t="s">
        <v>101</v>
      </c>
      <c r="E1" s="9" t="s">
        <v>101</v>
      </c>
    </row>
    <row r="2">
      <c r="A2" s="9" t="s">
        <v>101</v>
      </c>
      <c r="B2" s="9" t="s">
        <v>101</v>
      </c>
      <c r="C2" s="9" t="s">
        <v>101</v>
      </c>
      <c r="D2" s="9" t="s">
        <v>101</v>
      </c>
      <c r="E2" s="9" t="s">
        <v>101</v>
      </c>
    </row>
    <row r="4">
      <c r="A4" s="18" t="s">
        <v>152</v>
      </c>
      <c r="B4" s="18" t="s">
        <v>152</v>
      </c>
      <c r="C4" s="18" t="s">
        <v>152</v>
      </c>
      <c r="D4" s="18" t="s">
        <v>152</v>
      </c>
      <c r="E4" s="18" t="s">
        <v>152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157</v>
      </c>
      <c r="D7" s="17" t="s">
        <v>492</v>
      </c>
      <c r="E7" s="17">
        <v>1</v>
      </c>
    </row>
    <row r="8">
      <c r="A8" s="1" t="s">
        <v>112</v>
      </c>
      <c r="B8" s="1" t="s">
        <v>112</v>
      </c>
      <c r="C8" s="1">
        <f>SUBTOTAL(103,Elements13_4_231[Elemento])</f>
      </c>
      <c r="D8" s="1" t="s">
        <v>112</v>
      </c>
      <c r="E8" s="1">
        <f>SUBTOTAL(109,Elements13_4_231[Totais:])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22</v>
      </c>
      <c r="B2" s="12" t="s">
        <v>23</v>
      </c>
      <c r="C2" s="12" t="s">
        <v>24</v>
      </c>
      <c r="D2" s="12" t="s">
        <v>25</v>
      </c>
      <c r="E2" s="12" t="s">
        <v>16</v>
      </c>
      <c r="F2" s="12" t="s">
        <v>130</v>
      </c>
      <c r="G2" s="12">
        <v>5252.80665</v>
      </c>
      <c r="H2" s="12">
        <v>6295.488770025001</v>
      </c>
      <c r="I2" s="12">
        <v>6295.488770025001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</v>
      </c>
      <c r="D8" s="17" t="s">
        <v>126</v>
      </c>
      <c r="E8" s="17">
        <v>1</v>
      </c>
    </row>
    <row r="9">
      <c r="A9" s="17" t="s">
        <v>112</v>
      </c>
      <c r="B9" s="17" t="s">
        <v>112</v>
      </c>
      <c r="C9" s="17">
        <f>SUBTOTAL(109,Criteria_Summary13.4.3[Elementos])</f>
      </c>
      <c r="D9" s="17" t="s">
        <v>112</v>
      </c>
      <c r="E9" s="17">
        <f>SUBTOTAL(109,Criteria_Summary13.4.3[Total])</f>
      </c>
    </row>
    <row r="10">
      <c r="A10" s="18" t="s">
        <v>113</v>
      </c>
      <c r="B10" s="18">
        <v>0</v>
      </c>
      <c r="C10" s="19"/>
      <c r="D10" s="19"/>
      <c r="E10" s="18">
        <v>1</v>
      </c>
    </row>
    <row r="13">
      <c r="A13" s="18" t="s">
        <v>126</v>
      </c>
      <c r="B13" s="18" t="s">
        <v>126</v>
      </c>
      <c r="C13" s="18" t="s">
        <v>126</v>
      </c>
      <c r="D13" s="18" t="s">
        <v>126</v>
      </c>
      <c r="E13" s="18" t="s">
        <v>126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</v>
      </c>
      <c r="C16" s="17" t="s">
        <v>127</v>
      </c>
      <c r="D16" s="17" t="s">
        <v>127</v>
      </c>
      <c r="E16" s="17">
        <v>1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131</v>
      </c>
      <c r="B24" s="17" t="s">
        <v>131</v>
      </c>
      <c r="C24" s="17" t="s">
        <v>131</v>
      </c>
      <c r="D24" s="17" t="s">
        <v>132</v>
      </c>
      <c r="E24" s="17" t="s">
        <v>120</v>
      </c>
    </row>
    <row r="26">
      <c r="A26" s="22" t="s">
        <v>133</v>
      </c>
      <c r="B26" s="22" t="s">
        <v>133</v>
      </c>
      <c r="C26" s="22" t="s">
        <v>133</v>
      </c>
      <c r="D26" s="22" t="s">
        <v>133</v>
      </c>
      <c r="E26" s="22" t="s">
        <v>133</v>
      </c>
    </row>
    <row r="27">
      <c r="A27" s="21" t="s">
        <v>107</v>
      </c>
      <c r="B27" s="21" t="s">
        <v>134</v>
      </c>
      <c r="C27" s="21" t="s">
        <v>135</v>
      </c>
      <c r="D27" s="21" t="s">
        <v>136</v>
      </c>
      <c r="E27" s="21"/>
    </row>
    <row r="28">
      <c r="A28" s="17" t="s">
        <v>107</v>
      </c>
      <c r="B28" s="17" t="s">
        <v>137</v>
      </c>
      <c r="C28" s="17" t="s">
        <v>132</v>
      </c>
      <c r="D28" s="17" t="s">
        <v>4</v>
      </c>
      <c r="E28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50.xml><?xml version="1.0" encoding="utf-8"?>
<worksheet xmlns:r="http://schemas.openxmlformats.org/officeDocument/2006/relationships" xmlns="http://schemas.openxmlformats.org/spreadsheetml/2006/main">
  <dimension ref="A1:E10"/>
  <sheetViews>
    <sheetView workbookViewId="0" showGridLines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>
      <c r="A1" s="9" t="s">
        <v>104</v>
      </c>
      <c r="B1" s="9" t="s">
        <v>104</v>
      </c>
      <c r="C1" s="9" t="s">
        <v>104</v>
      </c>
      <c r="D1" s="9" t="s">
        <v>104</v>
      </c>
      <c r="E1" s="9" t="s">
        <v>104</v>
      </c>
    </row>
    <row r="2">
      <c r="A2" s="9" t="s">
        <v>104</v>
      </c>
      <c r="B2" s="9" t="s">
        <v>104</v>
      </c>
      <c r="C2" s="9" t="s">
        <v>104</v>
      </c>
      <c r="D2" s="9" t="s">
        <v>104</v>
      </c>
      <c r="E2" s="9" t="s">
        <v>104</v>
      </c>
    </row>
    <row r="4">
      <c r="A4" s="18" t="s">
        <v>218</v>
      </c>
      <c r="B4" s="18" t="s">
        <v>218</v>
      </c>
      <c r="C4" s="18" t="s">
        <v>218</v>
      </c>
      <c r="D4" s="18" t="s">
        <v>218</v>
      </c>
      <c r="E4" s="18" t="s">
        <v>218</v>
      </c>
    </row>
    <row r="5">
      <c r="A5" s="23" t="s">
        <v>112</v>
      </c>
      <c r="B5" s="23" t="s">
        <v>112</v>
      </c>
      <c r="C5" s="23" t="s">
        <v>112</v>
      </c>
      <c r="D5" s="23" t="s">
        <v>112</v>
      </c>
      <c r="E5" s="23" t="s">
        <v>112</v>
      </c>
    </row>
    <row r="6">
      <c r="A6" s="16" t="s">
        <v>220</v>
      </c>
      <c r="B6" s="16" t="s">
        <v>221</v>
      </c>
      <c r="C6" s="16" t="s">
        <v>222</v>
      </c>
      <c r="D6" s="16" t="s">
        <v>223</v>
      </c>
      <c r="E6" s="16" t="s">
        <v>224</v>
      </c>
    </row>
    <row r="7">
      <c r="A7" s="17" t="s">
        <v>225</v>
      </c>
      <c r="B7" s="17" t="s">
        <v>119</v>
      </c>
      <c r="C7" s="17" t="s">
        <v>493</v>
      </c>
      <c r="D7" s="17" t="s">
        <v>494</v>
      </c>
      <c r="E7" s="17">
        <v>1</v>
      </c>
    </row>
    <row r="8">
      <c r="A8" s="17" t="s">
        <v>225</v>
      </c>
      <c r="B8" s="17" t="s">
        <v>119</v>
      </c>
      <c r="C8" s="17" t="s">
        <v>493</v>
      </c>
      <c r="D8" s="17" t="s">
        <v>495</v>
      </c>
      <c r="E8" s="17">
        <v>1</v>
      </c>
    </row>
    <row r="9">
      <c r="A9" s="17" t="s">
        <v>225</v>
      </c>
      <c r="B9" s="17" t="s">
        <v>119</v>
      </c>
      <c r="C9" s="17" t="s">
        <v>493</v>
      </c>
      <c r="D9" s="17" t="s">
        <v>496</v>
      </c>
      <c r="E9" s="17">
        <v>1</v>
      </c>
    </row>
    <row r="10">
      <c r="A10" s="1" t="s">
        <v>112</v>
      </c>
      <c r="B10" s="1" t="s">
        <v>112</v>
      </c>
      <c r="C10" s="1">
        <f>SUBTOTAL(103,Elements13_4_241[Elemento])</f>
      </c>
      <c r="D10" s="1" t="s">
        <v>112</v>
      </c>
      <c r="E10" s="1">
        <f>SUBTOTAL(109,Elements13_4_241[Totais:])</f>
      </c>
    </row>
  </sheetData>
  <mergeCells>
    <mergeCell ref="A1:E2"/>
    <mergeCell ref="A4:E4"/>
    <mergeCell ref="A5:E5"/>
  </mergeCells>
  <hyperlinks>
    <hyperlink ref="A1" r:id="rId2"/>
    <hyperlink ref="B1" r:id="rId3"/>
    <hyperlink ref="C1" r:id="rId4"/>
    <hyperlink ref="D1" r:id="rId5"/>
    <hyperlink ref="E1" r:id="rId6"/>
    <hyperlink ref="A2" r:id="rId7"/>
    <hyperlink ref="B2" r:id="rId8"/>
    <hyperlink ref="C2" r:id="rId9"/>
    <hyperlink ref="D2" r:id="rId10"/>
    <hyperlink ref="E2" r:id="rId11"/>
    <hyperlink ref="A4" r:id="rId12"/>
    <hyperlink ref="B4" r:id="rId13"/>
    <hyperlink ref="C4" r:id="rId14"/>
    <hyperlink ref="D4" r:id="rId15"/>
    <hyperlink ref="E4" r:id="rId16"/>
  </hyperlinks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27</v>
      </c>
      <c r="B2" s="12" t="s">
        <v>28</v>
      </c>
      <c r="C2" s="12" t="s">
        <v>29</v>
      </c>
      <c r="D2" s="12" t="s">
        <v>30</v>
      </c>
      <c r="E2" s="12" t="s">
        <v>31</v>
      </c>
      <c r="F2" s="12" t="s">
        <v>32</v>
      </c>
      <c r="G2" s="12">
        <v>162.0254920716</v>
      </c>
      <c r="H2" s="12">
        <v>194.18755224781265</v>
      </c>
      <c r="I2" s="12">
        <v>2619.5900798229927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19</v>
      </c>
      <c r="D8" s="17" t="s">
        <v>139</v>
      </c>
      <c r="E8" s="17">
        <v>13.485012583409498</v>
      </c>
    </row>
    <row r="9">
      <c r="A9" s="17" t="s">
        <v>112</v>
      </c>
      <c r="B9" s="17" t="s">
        <v>112</v>
      </c>
      <c r="C9" s="17">
        <f>SUBTOTAL(109,Criteria_Summary13.4.4[Elementos])</f>
      </c>
      <c r="D9" s="17" t="s">
        <v>112</v>
      </c>
      <c r="E9" s="17">
        <f>SUBTOTAL(109,Criteria_Summary13.4.4[Total])</f>
      </c>
    </row>
    <row r="10">
      <c r="A10" s="18" t="s">
        <v>113</v>
      </c>
      <c r="B10" s="18">
        <v>0</v>
      </c>
      <c r="C10" s="19"/>
      <c r="D10" s="19"/>
      <c r="E10" s="18">
        <v>13.49</v>
      </c>
    </row>
    <row r="13">
      <c r="A13" s="18" t="s">
        <v>139</v>
      </c>
      <c r="B13" s="18" t="s">
        <v>139</v>
      </c>
      <c r="C13" s="18" t="s">
        <v>139</v>
      </c>
      <c r="D13" s="18" t="s">
        <v>139</v>
      </c>
      <c r="E13" s="18" t="s">
        <v>139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19</v>
      </c>
      <c r="C16" s="17" t="s">
        <v>140</v>
      </c>
      <c r="D16" s="17" t="s">
        <v>140</v>
      </c>
      <c r="E16" s="17">
        <v>13.485012583409498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141</v>
      </c>
      <c r="B24" s="17" t="s">
        <v>141</v>
      </c>
      <c r="C24" s="17" t="s">
        <v>141</v>
      </c>
      <c r="D24" s="17" t="s">
        <v>142</v>
      </c>
      <c r="E24" s="17" t="s">
        <v>120</v>
      </c>
    </row>
    <row r="26">
      <c r="A26" s="22" t="s">
        <v>133</v>
      </c>
      <c r="B26" s="22" t="s">
        <v>133</v>
      </c>
      <c r="C26" s="22" t="s">
        <v>133</v>
      </c>
      <c r="D26" s="22" t="s">
        <v>133</v>
      </c>
      <c r="E26" s="22" t="s">
        <v>133</v>
      </c>
    </row>
    <row r="27">
      <c r="A27" s="21" t="s">
        <v>107</v>
      </c>
      <c r="B27" s="21" t="s">
        <v>134</v>
      </c>
      <c r="C27" s="21" t="s">
        <v>135</v>
      </c>
      <c r="D27" s="21" t="s">
        <v>136</v>
      </c>
      <c r="E27" s="21"/>
    </row>
    <row r="28">
      <c r="A28" s="17" t="s">
        <v>143</v>
      </c>
      <c r="B28" s="17" t="s">
        <v>137</v>
      </c>
      <c r="C28" s="17" t="s">
        <v>144</v>
      </c>
      <c r="D28" s="17" t="s">
        <v>145</v>
      </c>
      <c r="E28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sheetPr>
    <tabColor rgb="FFDFF0D8"/>
  </sheetPr>
  <dimension ref="A1:I28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33</v>
      </c>
      <c r="B2" s="12" t="s">
        <v>34</v>
      </c>
      <c r="C2" s="12" t="s">
        <v>24</v>
      </c>
      <c r="D2" s="12" t="s">
        <v>35</v>
      </c>
      <c r="E2" s="12" t="s">
        <v>16</v>
      </c>
      <c r="F2" s="12" t="s">
        <v>130</v>
      </c>
      <c r="G2" s="12">
        <v>24465.3167718</v>
      </c>
      <c r="H2" s="12">
        <v>29321.682151002304</v>
      </c>
      <c r="I2" s="12">
        <v>29321.682151002304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</v>
      </c>
      <c r="D8" s="17" t="s">
        <v>146</v>
      </c>
      <c r="E8" s="17">
        <v>1</v>
      </c>
    </row>
    <row r="9">
      <c r="A9" s="17" t="s">
        <v>112</v>
      </c>
      <c r="B9" s="17" t="s">
        <v>112</v>
      </c>
      <c r="C9" s="17">
        <f>SUBTOTAL(109,Criteria_Summary13.4.5[Elementos])</f>
      </c>
      <c r="D9" s="17" t="s">
        <v>112</v>
      </c>
      <c r="E9" s="17">
        <f>SUBTOTAL(109,Criteria_Summary13.4.5[Total])</f>
      </c>
    </row>
    <row r="10">
      <c r="A10" s="18" t="s">
        <v>113</v>
      </c>
      <c r="B10" s="18">
        <v>0</v>
      </c>
      <c r="C10" s="19"/>
      <c r="D10" s="19"/>
      <c r="E10" s="18">
        <v>1</v>
      </c>
    </row>
    <row r="13">
      <c r="A13" s="18" t="s">
        <v>146</v>
      </c>
      <c r="B13" s="18" t="s">
        <v>146</v>
      </c>
      <c r="C13" s="18" t="s">
        <v>146</v>
      </c>
      <c r="D13" s="18" t="s">
        <v>146</v>
      </c>
      <c r="E13" s="18" t="s">
        <v>146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</v>
      </c>
      <c r="C16" s="17" t="s">
        <v>147</v>
      </c>
      <c r="D16" s="17" t="s">
        <v>147</v>
      </c>
      <c r="E16" s="17">
        <v>1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148</v>
      </c>
      <c r="B24" s="17" t="s">
        <v>148</v>
      </c>
      <c r="C24" s="17" t="s">
        <v>148</v>
      </c>
      <c r="D24" s="17" t="s">
        <v>149</v>
      </c>
      <c r="E24" s="17" t="s">
        <v>120</v>
      </c>
    </row>
    <row r="26">
      <c r="A26" s="22" t="s">
        <v>133</v>
      </c>
      <c r="B26" s="22" t="s">
        <v>133</v>
      </c>
      <c r="C26" s="22" t="s">
        <v>133</v>
      </c>
      <c r="D26" s="22" t="s">
        <v>133</v>
      </c>
      <c r="E26" s="22" t="s">
        <v>133</v>
      </c>
    </row>
    <row r="27">
      <c r="A27" s="21" t="s">
        <v>107</v>
      </c>
      <c r="B27" s="21" t="s">
        <v>134</v>
      </c>
      <c r="C27" s="21" t="s">
        <v>135</v>
      </c>
      <c r="D27" s="21" t="s">
        <v>136</v>
      </c>
      <c r="E27" s="21"/>
    </row>
    <row r="28">
      <c r="A28" s="17" t="s">
        <v>143</v>
      </c>
      <c r="B28" s="17" t="s">
        <v>137</v>
      </c>
      <c r="C28" s="17" t="s">
        <v>150</v>
      </c>
      <c r="D28" s="17" t="s">
        <v>151</v>
      </c>
      <c r="E28" s="17" t="s">
        <v>138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  <mergeCell ref="A26:E26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36</v>
      </c>
      <c r="B2" s="12" t="s">
        <v>37</v>
      </c>
      <c r="C2" s="12" t="s">
        <v>24</v>
      </c>
      <c r="D2" s="12" t="s">
        <v>38</v>
      </c>
      <c r="E2" s="12" t="s">
        <v>16</v>
      </c>
      <c r="F2" s="12" t="s">
        <v>130</v>
      </c>
      <c r="G2" s="12">
        <v>64.60198</v>
      </c>
      <c r="H2" s="12">
        <v>77.42547303</v>
      </c>
      <c r="I2" s="12">
        <v>77.42547303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1</v>
      </c>
      <c r="D8" s="17" t="s">
        <v>152</v>
      </c>
      <c r="E8" s="17">
        <v>1</v>
      </c>
    </row>
    <row r="9">
      <c r="A9" s="17" t="s">
        <v>112</v>
      </c>
      <c r="B9" s="17" t="s">
        <v>112</v>
      </c>
      <c r="C9" s="17">
        <f>SUBTOTAL(109,Criteria_Summary13.4.6[Elementos])</f>
      </c>
      <c r="D9" s="17" t="s">
        <v>112</v>
      </c>
      <c r="E9" s="17">
        <f>SUBTOTAL(109,Criteria_Summary13.4.6[Total])</f>
      </c>
    </row>
    <row r="10">
      <c r="A10" s="18" t="s">
        <v>113</v>
      </c>
      <c r="B10" s="18">
        <v>0</v>
      </c>
      <c r="C10" s="19"/>
      <c r="D10" s="19"/>
      <c r="E10" s="18">
        <v>1</v>
      </c>
    </row>
    <row r="13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1</v>
      </c>
      <c r="C16" s="17" t="s">
        <v>147</v>
      </c>
      <c r="D16" s="17" t="s">
        <v>147</v>
      </c>
      <c r="E16" s="17">
        <v>1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153</v>
      </c>
      <c r="B24" s="17" t="s">
        <v>153</v>
      </c>
      <c r="C24" s="17" t="s">
        <v>153</v>
      </c>
      <c r="D24" s="17" t="s">
        <v>154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sheetPr>
    <tabColor rgb="FFDFF0D8"/>
  </sheetPr>
  <dimension ref="A1:I24"/>
  <sheetViews>
    <sheetView workbookViewId="0" showGridLines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>
      <c r="A1" s="9" t="s">
        <v>1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  <c r="G1" s="9" t="s">
        <v>7</v>
      </c>
      <c r="H1" s="9" t="s">
        <v>8</v>
      </c>
      <c r="I1" s="9" t="s">
        <v>9</v>
      </c>
    </row>
    <row r="2">
      <c r="A2" s="12" t="s">
        <v>39</v>
      </c>
      <c r="B2" s="12" t="s">
        <v>40</v>
      </c>
      <c r="C2" s="12" t="s">
        <v>24</v>
      </c>
      <c r="D2" s="12" t="s">
        <v>41</v>
      </c>
      <c r="E2" s="12" t="s">
        <v>16</v>
      </c>
      <c r="F2" s="12" t="s">
        <v>155</v>
      </c>
      <c r="G2" s="12">
        <v>431.39264</v>
      </c>
      <c r="H2" s="12">
        <v>517.02407904000006</v>
      </c>
      <c r="I2" s="12">
        <v>1034.0481580800001</v>
      </c>
    </row>
    <row r="5">
      <c r="A5" s="14" t="s">
        <v>106</v>
      </c>
      <c r="B5" s="14" t="s">
        <v>106</v>
      </c>
      <c r="C5" s="14" t="s">
        <v>106</v>
      </c>
      <c r="D5" s="14" t="s">
        <v>106</v>
      </c>
      <c r="E5" s="14" t="s">
        <v>106</v>
      </c>
    </row>
    <row r="6">
      <c r="A6" s="15"/>
      <c r="B6" s="15"/>
      <c r="C6" s="15"/>
      <c r="D6" s="15"/>
      <c r="E6" s="15"/>
    </row>
    <row r="7">
      <c r="A7" s="16" t="s">
        <v>1</v>
      </c>
      <c r="B7" s="16" t="s">
        <v>107</v>
      </c>
      <c r="C7" s="16" t="s">
        <v>108</v>
      </c>
      <c r="D7" s="16" t="s">
        <v>109</v>
      </c>
      <c r="E7" s="16" t="s">
        <v>9</v>
      </c>
    </row>
    <row r="8">
      <c r="A8" s="17">
        <v>1</v>
      </c>
      <c r="B8" s="17" t="s">
        <v>110</v>
      </c>
      <c r="C8" s="17">
        <v>2</v>
      </c>
      <c r="D8" s="17" t="s">
        <v>152</v>
      </c>
      <c r="E8" s="17">
        <v>2</v>
      </c>
    </row>
    <row r="9">
      <c r="A9" s="17" t="s">
        <v>112</v>
      </c>
      <c r="B9" s="17" t="s">
        <v>112</v>
      </c>
      <c r="C9" s="17">
        <f>SUBTOTAL(109,Criteria_Summary13.4.7[Elementos])</f>
      </c>
      <c r="D9" s="17" t="s">
        <v>112</v>
      </c>
      <c r="E9" s="17">
        <f>SUBTOTAL(109,Criteria_Summary13.4.7[Total])</f>
      </c>
    </row>
    <row r="10">
      <c r="A10" s="18" t="s">
        <v>113</v>
      </c>
      <c r="B10" s="18">
        <v>0</v>
      </c>
      <c r="C10" s="19"/>
      <c r="D10" s="19"/>
      <c r="E10" s="18">
        <v>2</v>
      </c>
    </row>
    <row r="13">
      <c r="A13" s="18" t="s">
        <v>152</v>
      </c>
      <c r="B13" s="18" t="s">
        <v>152</v>
      </c>
      <c r="C13" s="18" t="s">
        <v>152</v>
      </c>
      <c r="D13" s="18" t="s">
        <v>152</v>
      </c>
      <c r="E13" s="18" t="s">
        <v>152</v>
      </c>
    </row>
    <row r="14">
      <c r="A14" s="20"/>
      <c r="B14" s="20"/>
      <c r="C14" s="20"/>
      <c r="D14" s="20"/>
      <c r="E14" s="20"/>
    </row>
    <row r="15">
      <c r="A15" s="21" t="s">
        <v>107</v>
      </c>
      <c r="B15" s="21" t="s">
        <v>108</v>
      </c>
      <c r="C15" s="21" t="s">
        <v>114</v>
      </c>
      <c r="D15" s="21" t="s">
        <v>114</v>
      </c>
      <c r="E15" s="21" t="s">
        <v>9</v>
      </c>
    </row>
    <row r="16">
      <c r="A16" s="17" t="s">
        <v>110</v>
      </c>
      <c r="B16" s="17">
        <v>2</v>
      </c>
      <c r="C16" s="17" t="s">
        <v>147</v>
      </c>
      <c r="D16" s="17" t="s">
        <v>147</v>
      </c>
      <c r="E16" s="17">
        <v>2</v>
      </c>
    </row>
    <row r="18">
      <c r="A18" s="22" t="s">
        <v>116</v>
      </c>
      <c r="B18" s="22" t="s">
        <v>116</v>
      </c>
      <c r="C18" s="22" t="s">
        <v>116</v>
      </c>
      <c r="D18" s="22" t="s">
        <v>116</v>
      </c>
      <c r="E18" s="22" t="s">
        <v>116</v>
      </c>
    </row>
    <row r="19">
      <c r="A19" s="21" t="s">
        <v>117</v>
      </c>
      <c r="B19" s="21" t="s">
        <v>117</v>
      </c>
      <c r="C19" s="21" t="s">
        <v>117</v>
      </c>
      <c r="D19" s="21" t="s">
        <v>118</v>
      </c>
      <c r="E19" s="21"/>
    </row>
    <row r="20">
      <c r="A20" s="17"/>
      <c r="B20" s="17"/>
      <c r="C20" s="17"/>
      <c r="D20" s="17" t="s">
        <v>119</v>
      </c>
      <c r="E20" s="17" t="s">
        <v>120</v>
      </c>
    </row>
    <row r="22">
      <c r="A22" s="22" t="s">
        <v>121</v>
      </c>
      <c r="B22" s="22" t="s">
        <v>121</v>
      </c>
      <c r="C22" s="22" t="s">
        <v>121</v>
      </c>
      <c r="D22" s="22" t="s">
        <v>121</v>
      </c>
      <c r="E22" s="22" t="s">
        <v>121</v>
      </c>
    </row>
    <row r="23">
      <c r="A23" s="21" t="s">
        <v>122</v>
      </c>
      <c r="B23" s="21"/>
      <c r="C23" s="21"/>
      <c r="D23" s="21" t="s">
        <v>107</v>
      </c>
      <c r="E23" s="21"/>
    </row>
    <row r="24">
      <c r="A24" s="17" t="s">
        <v>156</v>
      </c>
      <c r="B24" s="17" t="s">
        <v>156</v>
      </c>
      <c r="C24" s="17" t="s">
        <v>156</v>
      </c>
      <c r="D24" s="17" t="s">
        <v>157</v>
      </c>
      <c r="E24" s="17" t="s">
        <v>120</v>
      </c>
    </row>
  </sheetData>
  <mergeCells>
    <mergeCell ref="A5:E5"/>
    <mergeCell ref="A6:E6"/>
    <mergeCell ref="A13:E13"/>
    <mergeCell ref="A14:E14"/>
    <mergeCell ref="C15:D15"/>
    <mergeCell ref="C16:D16"/>
    <mergeCell ref="A18:E18"/>
    <mergeCell ref="A19:C19"/>
    <mergeCell ref="A22:E22"/>
    <mergeCell ref="A23"/>
    <mergeCell ref="A24:C24"/>
  </mergeCells>
  <hyperlinks>
    <hyperlink ref="A2" r:id="rId2"/>
    <hyperlink ref="F2" r:id="rId3"/>
    <hyperlink ref="E10" r:id="rId4"/>
  </hyperlinks>
  <headerFooter/>
  <tableParts>
    <tablePart r:id="rId1"/>
  </tableParts>
</worksheet>
</file>